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545"/>
  </bookViews>
  <sheets>
    <sheet name="Prase" sheetId="64" r:id="rId1"/>
  </sheets>
  <calcPr calcId="114210"/>
</workbook>
</file>

<file path=xl/calcChain.xml><?xml version="1.0" encoding="utf-8"?>
<calcChain xmlns="http://schemas.openxmlformats.org/spreadsheetml/2006/main">
  <c r="M13" i="64"/>
  <c r="K11"/>
  <c r="M11"/>
  <c r="P9"/>
  <c r="O9"/>
  <c r="K9"/>
  <c r="M9"/>
  <c r="R9"/>
  <c r="P7"/>
  <c r="O7"/>
  <c r="K7"/>
  <c r="M7"/>
  <c r="R7"/>
  <c r="P5"/>
  <c r="O5"/>
  <c r="K5"/>
  <c r="R5"/>
  <c r="M5"/>
  <c r="M12"/>
  <c r="M33"/>
  <c r="A2"/>
  <c r="R33"/>
  <c r="G27"/>
  <c r="Q23"/>
  <c r="R23"/>
  <c r="P23"/>
  <c r="Q24"/>
  <c r="Q25"/>
  <c r="A1"/>
  <c r="S34"/>
  <c r="S33"/>
  <c r="S32"/>
  <c r="S35"/>
  <c r="G23"/>
</calcChain>
</file>

<file path=xl/sharedStrings.xml><?xml version="1.0" encoding="utf-8"?>
<sst xmlns="http://schemas.openxmlformats.org/spreadsheetml/2006/main" count="60" uniqueCount="60">
  <si>
    <t>Medaile</t>
  </si>
  <si>
    <t>J</t>
  </si>
  <si>
    <t>Body CIC</t>
  </si>
  <si>
    <t>I</t>
  </si>
  <si>
    <t>K</t>
  </si>
  <si>
    <t>L</t>
  </si>
  <si>
    <t>M</t>
  </si>
  <si>
    <t>N</t>
  </si>
  <si>
    <t>O</t>
  </si>
  <si>
    <t>Znak SPS</t>
  </si>
  <si>
    <t>Měřená hodnota</t>
  </si>
  <si>
    <t>Vypočtená hodnota</t>
  </si>
  <si>
    <t>koeficient</t>
  </si>
  <si>
    <t>body</t>
  </si>
  <si>
    <t>průměr délek</t>
  </si>
  <si>
    <t>Odhad stáří</t>
  </si>
  <si>
    <t>H</t>
  </si>
  <si>
    <t>Hmotnost vyvrženého kusu v kg</t>
  </si>
  <si>
    <t>G</t>
  </si>
  <si>
    <t>Den   Měsíc  Rrok</t>
  </si>
  <si>
    <t>Data ulovení</t>
  </si>
  <si>
    <t>F</t>
  </si>
  <si>
    <t>průměr šířek</t>
  </si>
  <si>
    <t>Druh honitby</t>
  </si>
  <si>
    <t>E</t>
  </si>
  <si>
    <t>Honitba</t>
  </si>
  <si>
    <t>Místo ulovení</t>
  </si>
  <si>
    <t>D</t>
  </si>
  <si>
    <t>Okres</t>
  </si>
  <si>
    <t>0 - 5 bodů</t>
  </si>
  <si>
    <t>Kraj</t>
  </si>
  <si>
    <t>Celkem kladných bodů</t>
  </si>
  <si>
    <t>Jméno lovce</t>
  </si>
  <si>
    <t>C</t>
  </si>
  <si>
    <t>0 - 10 bodů</t>
  </si>
  <si>
    <t>Poznámka:</t>
  </si>
  <si>
    <t>Ćíslo</t>
  </si>
  <si>
    <t>Trofej</t>
  </si>
  <si>
    <t>B</t>
  </si>
  <si>
    <t>Bodová hodnota trofeje</t>
  </si>
  <si>
    <t>Druh</t>
  </si>
  <si>
    <t>A</t>
  </si>
  <si>
    <t>Místo hodnocení</t>
  </si>
  <si>
    <t>Datum</t>
  </si>
  <si>
    <t>Hodnotil</t>
  </si>
  <si>
    <t>Ćíslo štítku</t>
  </si>
  <si>
    <t>Kňour</t>
  </si>
  <si>
    <t>(Sus scrofa)</t>
  </si>
  <si>
    <t>Délka pravého páráku</t>
  </si>
  <si>
    <t>Délka levého páráku</t>
  </si>
  <si>
    <t>Šířka pravého páráku</t>
  </si>
  <si>
    <t>Šířka levého páráku</t>
  </si>
  <si>
    <t>součet obvodů</t>
  </si>
  <si>
    <t>Přirážky na tvar zbraní</t>
  </si>
  <si>
    <t>Srážky za nepravidelnost</t>
  </si>
  <si>
    <t>Bronzová medaile</t>
  </si>
  <si>
    <t>Stříbrná medaile</t>
  </si>
  <si>
    <t>Zlatá medaile</t>
  </si>
  <si>
    <t>Obvod pravého klektáku</t>
  </si>
  <si>
    <t>Obvod levého klektáku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</si>
</sst>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"/>
  </numFmts>
  <fonts count="20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9"/>
      <name val="Times New Roman CE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6"/>
      <name val="Times New Roman CE"/>
      <charset val="238"/>
    </font>
    <font>
      <sz val="7"/>
      <name val="Times New Roman CE"/>
      <charset val="238"/>
    </font>
    <font>
      <sz val="7"/>
      <name val="Times New Roman CE"/>
      <family val="1"/>
      <charset val="238"/>
    </font>
    <font>
      <sz val="8"/>
      <name val="Times New Roman CE"/>
      <charset val="238"/>
    </font>
    <font>
      <sz val="8"/>
      <name val="Arial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sz val="14"/>
      <name val="Arial CE"/>
      <charset val="238"/>
    </font>
    <font>
      <b/>
      <sz val="12"/>
      <color indexed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165" fontId="5" fillId="0" borderId="0" xfId="0" applyNumberFormat="1" applyFont="1" applyAlignment="1" applyProtection="1">
      <alignment vertical="center" wrapText="1"/>
      <protection hidden="1"/>
    </xf>
    <xf numFmtId="0" fontId="2" fillId="0" borderId="4" xfId="0" applyFont="1" applyBorder="1" applyAlignment="1" applyProtection="1">
      <alignment horizontal="center" vertical="center" textRotation="90" wrapText="1"/>
      <protection locked="0" hidden="1"/>
    </xf>
    <xf numFmtId="2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6" xfId="0" applyFont="1" applyBorder="1" applyAlignment="1" applyProtection="1">
      <alignment vertical="center" wrapText="1"/>
      <protection hidden="1"/>
    </xf>
    <xf numFmtId="0" fontId="9" fillId="0" borderId="7" xfId="0" applyFont="1" applyBorder="1" applyAlignment="1" applyProtection="1">
      <alignment horizontal="left" vertical="center" wrapText="1"/>
      <protection hidden="1"/>
    </xf>
    <xf numFmtId="2" fontId="5" fillId="0" borderId="7" xfId="0" applyNumberFormat="1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vertical="center" wrapText="1"/>
      <protection hidden="1"/>
    </xf>
    <xf numFmtId="2" fontId="5" fillId="0" borderId="7" xfId="0" applyNumberFormat="1" applyFont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textRotation="90"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2" fontId="5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2" fontId="10" fillId="0" borderId="9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 textRotation="90"/>
      <protection hidden="1"/>
    </xf>
    <xf numFmtId="2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vertical="center" wrapText="1"/>
      <protection hidden="1"/>
    </xf>
    <xf numFmtId="2" fontId="5" fillId="0" borderId="12" xfId="0" applyNumberFormat="1" applyFont="1" applyBorder="1" applyAlignment="1" applyProtection="1">
      <alignment horizontal="center" vertical="center" wrapText="1"/>
      <protection hidden="1"/>
    </xf>
    <xf numFmtId="166" fontId="5" fillId="0" borderId="13" xfId="0" applyNumberFormat="1" applyFont="1" applyBorder="1" applyAlignment="1" applyProtection="1">
      <alignment horizontal="center" vertical="center" wrapText="1"/>
      <protection hidden="1"/>
    </xf>
    <xf numFmtId="166" fontId="5" fillId="0" borderId="0" xfId="0" applyNumberFormat="1" applyFont="1" applyBorder="1" applyAlignment="1" applyProtection="1">
      <alignment horizontal="center" vertical="center" wrapText="1"/>
      <protection hidden="1"/>
    </xf>
    <xf numFmtId="2" fontId="1" fillId="0" borderId="14" xfId="0" applyNumberFormat="1" applyFont="1" applyBorder="1" applyAlignment="1" applyProtection="1">
      <alignment horizontal="right" vertical="center" wrapText="1"/>
      <protection hidden="1"/>
    </xf>
    <xf numFmtId="0" fontId="5" fillId="0" borderId="15" xfId="0" applyFont="1" applyBorder="1" applyAlignment="1" applyProtection="1">
      <alignment vertical="top"/>
      <protection hidden="1"/>
    </xf>
    <xf numFmtId="0" fontId="12" fillId="0" borderId="2" xfId="0" applyFont="1" applyBorder="1" applyAlignment="1" applyProtection="1">
      <alignment horizontal="center" vertical="center" textRotation="90"/>
      <protection hidden="1"/>
    </xf>
    <xf numFmtId="2" fontId="14" fillId="0" borderId="16" xfId="0" applyNumberFormat="1" applyFont="1" applyBorder="1" applyAlignment="1" applyProtection="1">
      <alignment horizontal="right" vertical="center" wrapText="1"/>
      <protection hidden="1"/>
    </xf>
    <xf numFmtId="0" fontId="11" fillId="0" borderId="17" xfId="0" applyFont="1" applyBorder="1" applyAlignment="1" applyProtection="1">
      <alignment vertical="center" textRotation="90" wrapText="1"/>
      <protection hidden="1"/>
    </xf>
    <xf numFmtId="166" fontId="5" fillId="0" borderId="18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2" fontId="5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166" fontId="5" fillId="0" borderId="20" xfId="0" applyNumberFormat="1" applyFont="1" applyBorder="1" applyAlignment="1" applyProtection="1">
      <alignment horizontal="center" vertical="center" wrapText="1"/>
      <protection hidden="1"/>
    </xf>
    <xf numFmtId="2" fontId="5" fillId="0" borderId="21" xfId="0" applyNumberFormat="1" applyFont="1" applyBorder="1" applyAlignment="1" applyProtection="1">
      <alignment horizontal="center" vertical="center" wrapText="1"/>
      <protection hidden="1"/>
    </xf>
    <xf numFmtId="2" fontId="5" fillId="2" borderId="22" xfId="0" applyNumberFormat="1" applyFont="1" applyFill="1" applyBorder="1" applyAlignment="1" applyProtection="1">
      <alignment horizontal="center" vertical="center" wrapText="1"/>
      <protection locked="0" hidden="1"/>
    </xf>
    <xf numFmtId="2" fontId="5" fillId="0" borderId="23" xfId="0" applyNumberFormat="1" applyFont="1" applyBorder="1" applyAlignment="1" applyProtection="1">
      <alignment horizontal="right" vertical="center" wrapText="1"/>
      <protection hidden="1"/>
    </xf>
    <xf numFmtId="0" fontId="14" fillId="0" borderId="24" xfId="0" applyFont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2" fontId="2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protection hidden="1"/>
    </xf>
    <xf numFmtId="2" fontId="5" fillId="0" borderId="0" xfId="0" applyNumberFormat="1" applyFont="1" applyBorder="1" applyAlignment="1" applyProtection="1">
      <protection hidden="1"/>
    </xf>
    <xf numFmtId="2" fontId="5" fillId="0" borderId="0" xfId="0" applyNumberFormat="1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4" xfId="0" applyNumberFormat="1" applyFont="1" applyBorder="1" applyAlignment="1" applyProtection="1">
      <alignment horizontal="right" vertical="center" wrapText="1"/>
      <protection hidden="1"/>
    </xf>
    <xf numFmtId="0" fontId="0" fillId="0" borderId="25" xfId="0" applyBorder="1" applyAlignment="1" applyProtection="1"/>
    <xf numFmtId="0" fontId="0" fillId="0" borderId="26" xfId="0" applyBorder="1" applyAlignment="1" applyProtection="1"/>
    <xf numFmtId="0" fontId="0" fillId="0" borderId="27" xfId="0" applyBorder="1" applyAlignment="1" applyProtection="1"/>
    <xf numFmtId="0" fontId="0" fillId="0" borderId="0" xfId="0" applyAlignment="1" applyProtection="1"/>
    <xf numFmtId="0" fontId="0" fillId="0" borderId="28" xfId="0" applyBorder="1" applyAlignment="1" applyProtection="1"/>
    <xf numFmtId="0" fontId="17" fillId="0" borderId="0" xfId="0" applyFont="1" applyAlignment="1" applyProtection="1">
      <alignment vertical="center" wrapText="1"/>
      <protection hidden="1"/>
    </xf>
    <xf numFmtId="0" fontId="18" fillId="0" borderId="0" xfId="0" applyFont="1" applyAlignment="1" applyProtection="1"/>
    <xf numFmtId="0" fontId="0" fillId="0" borderId="29" xfId="0" applyBorder="1" applyAlignment="1" applyProtection="1"/>
    <xf numFmtId="0" fontId="0" fillId="0" borderId="30" xfId="0" applyBorder="1" applyAlignment="1" applyProtection="1"/>
    <xf numFmtId="0" fontId="0" fillId="0" borderId="31" xfId="0" applyBorder="1" applyAlignment="1" applyProtection="1"/>
    <xf numFmtId="0" fontId="16" fillId="0" borderId="0" xfId="0" applyFont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166" fontId="5" fillId="0" borderId="33" xfId="0" applyNumberFormat="1" applyFont="1" applyBorder="1" applyAlignment="1" applyProtection="1">
      <alignment horizontal="center" vertical="center" wrapText="1"/>
      <protection hidden="1"/>
    </xf>
    <xf numFmtId="166" fontId="5" fillId="0" borderId="37" xfId="0" applyNumberFormat="1" applyFont="1" applyBorder="1" applyAlignment="1" applyProtection="1">
      <alignment horizontal="center" vertical="center" wrapText="1"/>
      <protection hidden="1"/>
    </xf>
    <xf numFmtId="2" fontId="5" fillId="0" borderId="23" xfId="0" applyNumberFormat="1" applyFont="1" applyBorder="1" applyAlignment="1" applyProtection="1">
      <alignment horizontal="right" vertical="center" wrapText="1"/>
      <protection hidden="1"/>
    </xf>
    <xf numFmtId="2" fontId="5" fillId="0" borderId="48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Border="1" applyAlignment="1" applyProtection="1">
      <alignment horizontal="center" vertical="center" wrapText="1"/>
      <protection hidden="1"/>
    </xf>
    <xf numFmtId="2" fontId="5" fillId="0" borderId="21" xfId="0" applyNumberFormat="1" applyFont="1" applyBorder="1" applyAlignment="1" applyProtection="1">
      <alignment horizontal="center" vertical="center" wrapText="1"/>
      <protection hidden="1"/>
    </xf>
    <xf numFmtId="2" fontId="5" fillId="0" borderId="44" xfId="0" applyNumberFormat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7" xfId="0" applyFont="1" applyBorder="1" applyAlignment="1" applyProtection="1">
      <alignment horizontal="center" vertical="center" wrapText="1"/>
      <protection hidden="1"/>
    </xf>
    <xf numFmtId="0" fontId="14" fillId="0" borderId="24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left" vertical="center" wrapText="1"/>
      <protection hidden="1"/>
    </xf>
    <xf numFmtId="0" fontId="8" fillId="0" borderId="32" xfId="0" applyFont="1" applyBorder="1" applyAlignment="1" applyProtection="1">
      <alignment horizontal="left" vertical="center" wrapText="1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2" fontId="4" fillId="0" borderId="46" xfId="0" applyNumberFormat="1" applyFont="1" applyBorder="1" applyAlignment="1" applyProtection="1">
      <alignment horizontal="center" vertical="center" textRotation="90"/>
      <protection hidden="1"/>
    </xf>
    <xf numFmtId="0" fontId="4" fillId="0" borderId="49" xfId="0" applyFont="1" applyBorder="1" applyAlignment="1" applyProtection="1">
      <alignment horizontal="center" vertical="center" textRotation="90"/>
      <protection hidden="1"/>
    </xf>
    <xf numFmtId="0" fontId="4" fillId="0" borderId="8" xfId="0" applyFont="1" applyBorder="1" applyAlignment="1" applyProtection="1">
      <alignment horizontal="center" vertical="center" textRotation="90"/>
      <protection hidden="1"/>
    </xf>
    <xf numFmtId="0" fontId="11" fillId="0" borderId="17" xfId="0" applyFont="1" applyBorder="1" applyAlignment="1" applyProtection="1">
      <alignment horizontal="center" vertical="center" textRotation="90"/>
      <protection hidden="1"/>
    </xf>
    <xf numFmtId="0" fontId="12" fillId="0" borderId="17" xfId="0" applyFont="1" applyBorder="1" applyAlignment="1" applyProtection="1">
      <alignment horizontal="center" vertical="center" textRotation="90"/>
      <protection hidden="1"/>
    </xf>
    <xf numFmtId="0" fontId="12" fillId="0" borderId="32" xfId="0" applyFont="1" applyBorder="1" applyAlignment="1" applyProtection="1">
      <alignment horizontal="center" vertical="center" textRotation="90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vertical="center" wrapText="1"/>
      <protection hidden="1"/>
    </xf>
    <xf numFmtId="0" fontId="5" fillId="0" borderId="43" xfId="0" applyFont="1" applyBorder="1" applyAlignment="1" applyProtection="1">
      <alignment horizontal="left" vertical="center" wrapText="1"/>
      <protection hidden="1"/>
    </xf>
    <xf numFmtId="0" fontId="7" fillId="0" borderId="41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textRotation="90" wrapText="1"/>
      <protection locked="0" hidden="1"/>
    </xf>
    <xf numFmtId="0" fontId="11" fillId="0" borderId="17" xfId="0" applyFont="1" applyBorder="1" applyAlignment="1" applyProtection="1">
      <alignment horizontal="center" vertical="center" textRotation="90" wrapText="1"/>
      <protection hidden="1"/>
    </xf>
    <xf numFmtId="0" fontId="12" fillId="0" borderId="32" xfId="0" applyFont="1" applyBorder="1" applyAlignment="1" applyProtection="1">
      <alignment horizontal="center" vertical="center" textRotation="90" wrapText="1"/>
      <protection hidden="1"/>
    </xf>
    <xf numFmtId="2" fontId="5" fillId="0" borderId="47" xfId="0" applyNumberFormat="1" applyFont="1" applyBorder="1" applyAlignment="1" applyProtection="1">
      <alignment horizontal="right" vertical="center" wrapText="1"/>
      <protection hidden="1"/>
    </xf>
    <xf numFmtId="166" fontId="5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33" xfId="0" applyFont="1" applyBorder="1" applyAlignment="1" applyProtection="1">
      <alignment horizontal="center" vertical="center" textRotation="90" wrapText="1"/>
      <protection hidden="1"/>
    </xf>
    <xf numFmtId="0" fontId="11" fillId="0" borderId="34" xfId="0" applyFont="1" applyBorder="1" applyAlignment="1" applyProtection="1">
      <alignment horizontal="center" vertical="center" textRotation="90" wrapText="1"/>
      <protection hidden="1"/>
    </xf>
    <xf numFmtId="0" fontId="11" fillId="0" borderId="35" xfId="0" applyFont="1" applyBorder="1" applyAlignment="1" applyProtection="1">
      <alignment horizontal="center" vertical="center" textRotation="90" wrapText="1"/>
      <protection hidden="1"/>
    </xf>
    <xf numFmtId="0" fontId="11" fillId="0" borderId="36" xfId="0" applyFont="1" applyBorder="1" applyAlignment="1" applyProtection="1">
      <alignment horizontal="center" vertical="center" textRotation="90" wrapText="1"/>
      <protection hidden="1"/>
    </xf>
    <xf numFmtId="0" fontId="11" fillId="0" borderId="37" xfId="0" applyFont="1" applyBorder="1" applyAlignment="1" applyProtection="1">
      <alignment horizontal="center" vertical="center" textRotation="90" wrapText="1"/>
      <protection hidden="1"/>
    </xf>
    <xf numFmtId="0" fontId="11" fillId="0" borderId="24" xfId="0" applyFont="1" applyBorder="1" applyAlignment="1" applyProtection="1">
      <alignment horizontal="center" vertical="center" textRotation="90" wrapText="1"/>
      <protection hidden="1"/>
    </xf>
    <xf numFmtId="0" fontId="19" fillId="0" borderId="0" xfId="0" applyFont="1" applyAlignment="1" applyProtection="1">
      <alignment horizontal="center" vertical="center"/>
    </xf>
    <xf numFmtId="0" fontId="14" fillId="0" borderId="38" xfId="0" applyFont="1" applyBorder="1" applyAlignment="1" applyProtection="1">
      <alignment horizontal="left" vertical="center" wrapText="1"/>
      <protection hidden="1"/>
    </xf>
    <xf numFmtId="0" fontId="8" fillId="0" borderId="38" xfId="0" applyFont="1" applyBorder="1" applyAlignment="1" applyProtection="1">
      <alignment horizontal="left" vertical="center" wrapText="1"/>
      <protection hidden="1"/>
    </xf>
    <xf numFmtId="0" fontId="8" fillId="0" borderId="40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 textRotation="90" wrapText="1"/>
      <protection locked="0" hidden="1"/>
    </xf>
    <xf numFmtId="0" fontId="4" fillId="0" borderId="37" xfId="0" applyFont="1" applyBorder="1" applyAlignment="1" applyProtection="1">
      <alignment horizontal="left" vertical="center"/>
      <protection hidden="1"/>
    </xf>
    <xf numFmtId="0" fontId="4" fillId="0" borderId="43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32" xfId="0" applyFont="1" applyBorder="1" applyAlignment="1" applyProtection="1">
      <alignment horizontal="center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2" fontId="5" fillId="0" borderId="17" xfId="0" applyNumberFormat="1" applyFont="1" applyBorder="1" applyAlignment="1" applyProtection="1">
      <alignment horizontal="center"/>
      <protection locked="0" hidden="1"/>
    </xf>
    <xf numFmtId="0" fontId="5" fillId="0" borderId="42" xfId="0" applyFont="1" applyBorder="1" applyAlignment="1" applyProtection="1">
      <alignment horizontal="center"/>
      <protection locked="0"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38" xfId="0" applyFont="1" applyBorder="1" applyAlignment="1" applyProtection="1">
      <alignment horizontal="left"/>
      <protection hidden="1"/>
    </xf>
    <xf numFmtId="0" fontId="6" fillId="0" borderId="39" xfId="0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17" xfId="0" applyFont="1" applyBorder="1" applyAlignment="1" applyProtection="1">
      <alignment horizontal="center" vertical="center" wrapText="1"/>
      <protection locked="0" hidden="1"/>
    </xf>
    <xf numFmtId="14" fontId="5" fillId="0" borderId="17" xfId="0" applyNumberFormat="1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center" textRotation="90"/>
      <protection locked="0" hidden="1"/>
    </xf>
    <xf numFmtId="0" fontId="11" fillId="0" borderId="38" xfId="0" applyFont="1" applyBorder="1" applyAlignment="1" applyProtection="1">
      <alignment horizontal="center" vertical="center" textRotation="90"/>
      <protection hidden="1"/>
    </xf>
    <xf numFmtId="0" fontId="5" fillId="0" borderId="10" xfId="0" applyFont="1" applyBorder="1" applyAlignment="1" applyProtection="1">
      <alignment horizontal="center" textRotation="90"/>
      <protection locked="0" hidden="1"/>
    </xf>
    <xf numFmtId="0" fontId="12" fillId="0" borderId="40" xfId="0" applyFont="1" applyBorder="1" applyAlignment="1" applyProtection="1">
      <alignment horizontal="center" vertical="center" textRotation="90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>
      <selection activeCell="V16" sqref="V16"/>
    </sheetView>
  </sheetViews>
  <sheetFormatPr defaultRowHeight="12.75"/>
  <cols>
    <col min="1" max="1" width="3.42578125" style="19" customWidth="1"/>
    <col min="2" max="3" width="2" style="26" customWidth="1"/>
    <col min="4" max="4" width="2" style="27" customWidth="1"/>
    <col min="5" max="5" width="4.28515625" style="22" customWidth="1"/>
    <col min="6" max="6" width="5.85546875" style="2" customWidth="1"/>
    <col min="7" max="7" width="9.28515625" style="2" customWidth="1"/>
    <col min="8" max="8" width="2.5703125" style="2" customWidth="1"/>
    <col min="9" max="9" width="6.42578125" style="20" customWidth="1"/>
    <col min="10" max="10" width="12.140625" style="2" customWidth="1"/>
    <col min="11" max="11" width="5.42578125" style="23" customWidth="1"/>
    <col min="12" max="12" width="5.140625" style="2" customWidth="1"/>
    <col min="13" max="13" width="7.140625" style="28" customWidth="1"/>
    <col min="14" max="14" width="9.140625" style="2"/>
    <col min="15" max="16" width="8.28515625" style="43" hidden="1" customWidth="1"/>
    <col min="17" max="17" width="8.7109375" style="43" hidden="1" customWidth="1"/>
    <col min="18" max="18" width="8.28515625" style="57" hidden="1" customWidth="1"/>
    <col min="19" max="20" width="9.140625" style="2" hidden="1" customWidth="1"/>
    <col min="21" max="16384" width="9.140625" style="2"/>
  </cols>
  <sheetData>
    <row r="1" spans="1:19" s="1" customFormat="1" ht="18" customHeight="1">
      <c r="A1" s="41" t="str">
        <f>Q25</f>
        <v/>
      </c>
      <c r="B1" s="91" t="s">
        <v>0</v>
      </c>
      <c r="C1" s="91"/>
      <c r="D1" s="37" t="s">
        <v>1</v>
      </c>
      <c r="E1" s="92" t="s">
        <v>46</v>
      </c>
      <c r="F1" s="92"/>
      <c r="G1" s="92"/>
      <c r="H1" s="92"/>
      <c r="I1" s="92"/>
      <c r="J1" s="92"/>
      <c r="K1" s="92"/>
      <c r="L1" s="92"/>
      <c r="M1" s="93"/>
      <c r="O1" s="42"/>
      <c r="P1" s="42"/>
      <c r="Q1" s="42"/>
      <c r="R1" s="42"/>
    </row>
    <row r="2" spans="1:19" ht="13.5" customHeight="1" thickBot="1">
      <c r="A2" s="94">
        <f>M33</f>
        <v>0</v>
      </c>
      <c r="B2" s="97" t="s">
        <v>2</v>
      </c>
      <c r="C2" s="97"/>
      <c r="D2" s="98" t="s">
        <v>3</v>
      </c>
      <c r="E2" s="100" t="s">
        <v>47</v>
      </c>
      <c r="F2" s="100"/>
      <c r="G2" s="100"/>
      <c r="H2" s="100"/>
      <c r="I2" s="100"/>
      <c r="J2" s="100"/>
      <c r="K2" s="100"/>
      <c r="L2" s="100"/>
      <c r="M2" s="101"/>
      <c r="R2" s="43"/>
    </row>
    <row r="3" spans="1:19" s="6" customFormat="1" ht="11.25" customHeight="1">
      <c r="A3" s="95"/>
      <c r="B3" s="97"/>
      <c r="C3" s="97"/>
      <c r="D3" s="99"/>
      <c r="E3" s="3" t="s">
        <v>4</v>
      </c>
      <c r="F3" s="84" t="s">
        <v>5</v>
      </c>
      <c r="G3" s="84"/>
      <c r="H3" s="84"/>
      <c r="I3" s="84"/>
      <c r="J3" s="84" t="s">
        <v>6</v>
      </c>
      <c r="K3" s="84"/>
      <c r="L3" s="4" t="s">
        <v>7</v>
      </c>
      <c r="M3" s="5" t="s">
        <v>8</v>
      </c>
      <c r="O3" s="51"/>
      <c r="P3" s="51"/>
      <c r="Q3" s="51"/>
      <c r="R3" s="52"/>
    </row>
    <row r="4" spans="1:19" s="7" customFormat="1" ht="18.75" customHeight="1" thickBot="1">
      <c r="A4" s="95"/>
      <c r="B4" s="97"/>
      <c r="C4" s="97"/>
      <c r="D4" s="99"/>
      <c r="E4" s="50" t="s">
        <v>9</v>
      </c>
      <c r="F4" s="85" t="s">
        <v>10</v>
      </c>
      <c r="G4" s="85"/>
      <c r="H4" s="85"/>
      <c r="I4" s="86"/>
      <c r="J4" s="87" t="s">
        <v>11</v>
      </c>
      <c r="K4" s="88"/>
      <c r="L4" s="49" t="s">
        <v>12</v>
      </c>
      <c r="M4" s="38" t="s">
        <v>13</v>
      </c>
      <c r="O4" s="53"/>
      <c r="P4" s="53"/>
      <c r="Q4" s="24"/>
      <c r="R4" s="54"/>
    </row>
    <row r="5" spans="1:19" s="7" customFormat="1" ht="12.75" customHeight="1">
      <c r="A5" s="96"/>
      <c r="B5" s="97"/>
      <c r="C5" s="97"/>
      <c r="D5" s="99"/>
      <c r="E5" s="8">
        <v>86</v>
      </c>
      <c r="F5" s="89" t="s">
        <v>48</v>
      </c>
      <c r="G5" s="89"/>
      <c r="H5" s="90"/>
      <c r="I5" s="47"/>
      <c r="J5" s="102" t="s">
        <v>14</v>
      </c>
      <c r="K5" s="82">
        <f>O5</f>
        <v>0</v>
      </c>
      <c r="L5" s="76">
        <v>1</v>
      </c>
      <c r="M5" s="109">
        <f>TRUNC(R5,2)</f>
        <v>0</v>
      </c>
      <c r="O5" s="80">
        <f>TRUNC(P5,2)</f>
        <v>0</v>
      </c>
      <c r="P5" s="80">
        <f>(I5+I6)/2</f>
        <v>0</v>
      </c>
      <c r="Q5" s="80">
        <v>1</v>
      </c>
      <c r="R5" s="81">
        <f>O5*L5</f>
        <v>0</v>
      </c>
      <c r="S5" s="9"/>
    </row>
    <row r="6" spans="1:19" s="7" customFormat="1" ht="12.75" customHeight="1">
      <c r="A6" s="106"/>
      <c r="B6" s="107" t="s">
        <v>15</v>
      </c>
      <c r="C6" s="107"/>
      <c r="D6" s="108" t="s">
        <v>16</v>
      </c>
      <c r="E6" s="8">
        <v>87</v>
      </c>
      <c r="F6" s="89" t="s">
        <v>49</v>
      </c>
      <c r="G6" s="89"/>
      <c r="H6" s="90"/>
      <c r="I6" s="44"/>
      <c r="J6" s="103"/>
      <c r="K6" s="83"/>
      <c r="L6" s="77"/>
      <c r="M6" s="79"/>
      <c r="O6" s="80"/>
      <c r="P6" s="80"/>
      <c r="Q6" s="80"/>
      <c r="R6" s="81"/>
    </row>
    <row r="7" spans="1:19" s="7" customFormat="1" ht="12.75" customHeight="1">
      <c r="A7" s="106"/>
      <c r="B7" s="107"/>
      <c r="C7" s="107"/>
      <c r="D7" s="108"/>
      <c r="E7" s="8">
        <v>88</v>
      </c>
      <c r="F7" s="89" t="s">
        <v>50</v>
      </c>
      <c r="G7" s="89"/>
      <c r="H7" s="90"/>
      <c r="I7" s="44"/>
      <c r="J7" s="102" t="s">
        <v>22</v>
      </c>
      <c r="K7" s="82">
        <f>O7</f>
        <v>0</v>
      </c>
      <c r="L7" s="76">
        <v>3</v>
      </c>
      <c r="M7" s="78">
        <f>K7*L7</f>
        <v>0</v>
      </c>
      <c r="O7" s="80">
        <f>TRUNC(P7,2)</f>
        <v>0</v>
      </c>
      <c r="P7" s="80">
        <f>(I7+I8)/2</f>
        <v>0</v>
      </c>
      <c r="Q7" s="80">
        <v>1</v>
      </c>
      <c r="R7" s="81">
        <f>O7*L7</f>
        <v>0</v>
      </c>
    </row>
    <row r="8" spans="1:19" s="7" customFormat="1" ht="12.75" customHeight="1">
      <c r="A8" s="106"/>
      <c r="B8" s="107" t="s">
        <v>17</v>
      </c>
      <c r="C8" s="107"/>
      <c r="D8" s="108" t="s">
        <v>18</v>
      </c>
      <c r="E8" s="8">
        <v>89</v>
      </c>
      <c r="F8" s="89" t="s">
        <v>51</v>
      </c>
      <c r="G8" s="89"/>
      <c r="H8" s="90"/>
      <c r="I8" s="44"/>
      <c r="J8" s="103"/>
      <c r="K8" s="83"/>
      <c r="L8" s="77"/>
      <c r="M8" s="79"/>
      <c r="O8" s="80"/>
      <c r="P8" s="80"/>
      <c r="Q8" s="80"/>
      <c r="R8" s="81"/>
    </row>
    <row r="9" spans="1:19" s="7" customFormat="1" ht="12.75" customHeight="1">
      <c r="A9" s="106"/>
      <c r="B9" s="107"/>
      <c r="C9" s="107"/>
      <c r="D9" s="108"/>
      <c r="E9" s="8">
        <v>90</v>
      </c>
      <c r="F9" s="89" t="s">
        <v>58</v>
      </c>
      <c r="G9" s="89"/>
      <c r="H9" s="90"/>
      <c r="I9" s="44"/>
      <c r="J9" s="102" t="s">
        <v>52</v>
      </c>
      <c r="K9" s="82">
        <f>O9</f>
        <v>0</v>
      </c>
      <c r="L9" s="76">
        <v>1</v>
      </c>
      <c r="M9" s="78">
        <f>K9*L9</f>
        <v>0</v>
      </c>
      <c r="O9" s="80">
        <f>TRUNC(P9,2)</f>
        <v>0</v>
      </c>
      <c r="P9" s="81">
        <f>(I9+I10)</f>
        <v>0</v>
      </c>
      <c r="Q9" s="80">
        <v>1</v>
      </c>
      <c r="R9" s="81">
        <f>O9*L9</f>
        <v>0</v>
      </c>
    </row>
    <row r="10" spans="1:19" s="7" customFormat="1" ht="12.75" customHeight="1">
      <c r="A10" s="106"/>
      <c r="B10" s="107"/>
      <c r="C10" s="107"/>
      <c r="D10" s="108"/>
      <c r="E10" s="8">
        <v>91</v>
      </c>
      <c r="F10" s="89" t="s">
        <v>59</v>
      </c>
      <c r="G10" s="89"/>
      <c r="H10" s="90"/>
      <c r="I10" s="44"/>
      <c r="J10" s="103"/>
      <c r="K10" s="83"/>
      <c r="L10" s="77"/>
      <c r="M10" s="79"/>
      <c r="O10" s="80"/>
      <c r="P10" s="80"/>
      <c r="Q10" s="80"/>
      <c r="R10" s="81"/>
    </row>
    <row r="11" spans="1:19" s="7" customFormat="1" ht="12.75" customHeight="1" thickBot="1">
      <c r="A11" s="106"/>
      <c r="B11" s="107" t="s">
        <v>19</v>
      </c>
      <c r="C11" s="107" t="s">
        <v>20</v>
      </c>
      <c r="D11" s="108" t="s">
        <v>21</v>
      </c>
      <c r="E11" s="8">
        <v>92</v>
      </c>
      <c r="F11" s="89" t="s">
        <v>53</v>
      </c>
      <c r="G11" s="89"/>
      <c r="H11" s="90"/>
      <c r="I11" s="44"/>
      <c r="J11" s="12" t="s">
        <v>29</v>
      </c>
      <c r="K11" s="46">
        <f>I11</f>
        <v>0</v>
      </c>
      <c r="L11" s="45">
        <v>1</v>
      </c>
      <c r="M11" s="48">
        <f>K11*L11</f>
        <v>0</v>
      </c>
      <c r="O11" s="80"/>
      <c r="P11" s="80"/>
      <c r="Q11" s="110"/>
      <c r="R11" s="81"/>
    </row>
    <row r="12" spans="1:19" s="7" customFormat="1" ht="12.75" customHeight="1" thickBot="1">
      <c r="A12" s="106"/>
      <c r="B12" s="107"/>
      <c r="C12" s="107"/>
      <c r="D12" s="108"/>
      <c r="E12" s="104" t="s">
        <v>31</v>
      </c>
      <c r="F12" s="105"/>
      <c r="G12" s="105"/>
      <c r="H12" s="13"/>
      <c r="I12" s="14"/>
      <c r="J12" s="15"/>
      <c r="K12" s="16"/>
      <c r="L12" s="40"/>
      <c r="M12" s="35">
        <f>SUM(M5:M11)</f>
        <v>0</v>
      </c>
      <c r="O12" s="80"/>
      <c r="P12" s="80"/>
      <c r="Q12" s="110"/>
      <c r="R12" s="81"/>
    </row>
    <row r="13" spans="1:19" s="7" customFormat="1" ht="12.75" customHeight="1" thickBot="1">
      <c r="A13" s="106"/>
      <c r="B13" s="107"/>
      <c r="C13" s="107"/>
      <c r="D13" s="108"/>
      <c r="E13" s="30">
        <v>93</v>
      </c>
      <c r="F13" s="118" t="s">
        <v>54</v>
      </c>
      <c r="G13" s="119"/>
      <c r="H13" s="120"/>
      <c r="I13" s="11"/>
      <c r="J13" s="31" t="s">
        <v>34</v>
      </c>
      <c r="K13" s="32"/>
      <c r="L13" s="33">
        <v>1</v>
      </c>
      <c r="M13" s="63">
        <f>L13*I13</f>
        <v>0</v>
      </c>
      <c r="O13" s="80"/>
      <c r="P13" s="81"/>
      <c r="Q13" s="110"/>
      <c r="R13" s="81"/>
    </row>
    <row r="14" spans="1:19" s="7" customFormat="1" ht="12.75" customHeight="1">
      <c r="A14" s="106"/>
      <c r="B14" s="107"/>
      <c r="C14" s="107"/>
      <c r="D14" s="108"/>
      <c r="E14" s="36" t="s">
        <v>35</v>
      </c>
      <c r="F14" s="64"/>
      <c r="G14" s="64"/>
      <c r="H14" s="64"/>
      <c r="I14" s="64"/>
      <c r="J14" s="64"/>
      <c r="K14" s="64"/>
      <c r="L14" s="64"/>
      <c r="M14" s="65"/>
      <c r="O14" s="80"/>
      <c r="P14" s="80"/>
      <c r="Q14" s="110"/>
      <c r="R14" s="81"/>
    </row>
    <row r="15" spans="1:19" s="7" customFormat="1" ht="12.75" customHeight="1">
      <c r="A15" s="106"/>
      <c r="B15" s="107"/>
      <c r="C15" s="107"/>
      <c r="D15" s="108"/>
      <c r="E15" s="66"/>
      <c r="F15" s="67"/>
      <c r="G15" s="67"/>
      <c r="H15" s="67"/>
      <c r="I15" s="67"/>
      <c r="J15" s="67"/>
      <c r="K15" s="67"/>
      <c r="L15" s="67"/>
      <c r="M15" s="68"/>
      <c r="O15" s="80"/>
      <c r="P15" s="81"/>
      <c r="Q15" s="110"/>
      <c r="R15" s="81"/>
    </row>
    <row r="16" spans="1:19" s="7" customFormat="1" ht="12.75" customHeight="1">
      <c r="A16" s="106"/>
      <c r="B16" s="107" t="s">
        <v>23</v>
      </c>
      <c r="C16" s="107"/>
      <c r="D16" s="108" t="s">
        <v>24</v>
      </c>
      <c r="E16" s="66"/>
      <c r="F16" s="67"/>
      <c r="G16" s="67"/>
      <c r="H16" s="67"/>
      <c r="I16" s="67"/>
      <c r="J16" s="67"/>
      <c r="K16" s="67"/>
      <c r="L16" s="67"/>
      <c r="M16" s="68"/>
      <c r="O16" s="80"/>
      <c r="P16" s="80"/>
      <c r="Q16" s="110"/>
      <c r="R16" s="81"/>
    </row>
    <row r="17" spans="1:19" s="7" customFormat="1" ht="12.75" customHeight="1">
      <c r="A17" s="106"/>
      <c r="B17" s="107"/>
      <c r="C17" s="107"/>
      <c r="D17" s="108"/>
      <c r="E17" s="66"/>
      <c r="F17" s="67"/>
      <c r="G17" s="74"/>
      <c r="H17" s="74"/>
      <c r="I17" s="74"/>
      <c r="J17" s="74"/>
      <c r="K17" s="67"/>
      <c r="L17" s="67"/>
      <c r="M17" s="68"/>
      <c r="O17" s="80"/>
      <c r="P17" s="81"/>
      <c r="Q17" s="110"/>
      <c r="R17" s="81"/>
    </row>
    <row r="18" spans="1:19" s="7" customFormat="1" ht="12.75" customHeight="1">
      <c r="A18" s="121"/>
      <c r="B18" s="107" t="s">
        <v>25</v>
      </c>
      <c r="C18" s="107" t="s">
        <v>26</v>
      </c>
      <c r="D18" s="108" t="s">
        <v>27</v>
      </c>
      <c r="E18" s="66"/>
      <c r="F18" s="67"/>
      <c r="G18" s="74"/>
      <c r="H18" s="74"/>
      <c r="I18" s="74"/>
      <c r="J18" s="74"/>
      <c r="K18" s="67"/>
      <c r="L18" s="67"/>
      <c r="M18" s="68"/>
      <c r="O18" s="80"/>
      <c r="P18" s="80"/>
      <c r="Q18" s="110"/>
      <c r="R18" s="81"/>
    </row>
    <row r="19" spans="1:19" s="7" customFormat="1" ht="12.75" customHeight="1">
      <c r="A19" s="121"/>
      <c r="B19" s="107"/>
      <c r="C19" s="107"/>
      <c r="D19" s="108"/>
      <c r="E19" s="66"/>
      <c r="F19" s="67"/>
      <c r="G19" s="69"/>
      <c r="H19" s="69"/>
      <c r="I19" s="69"/>
      <c r="J19" s="70"/>
      <c r="K19" s="67"/>
      <c r="L19" s="67"/>
      <c r="M19" s="68"/>
      <c r="O19" s="80"/>
      <c r="P19" s="81"/>
      <c r="Q19" s="110"/>
      <c r="R19" s="81"/>
    </row>
    <row r="20" spans="1:19" s="7" customFormat="1" ht="12.75" customHeight="1">
      <c r="A20" s="121"/>
      <c r="B20" s="107"/>
      <c r="C20" s="107"/>
      <c r="D20" s="108"/>
      <c r="E20" s="66"/>
      <c r="F20" s="67"/>
      <c r="G20" s="74"/>
      <c r="H20" s="74"/>
      <c r="I20" s="74"/>
      <c r="J20" s="74"/>
      <c r="K20" s="67"/>
      <c r="L20" s="67"/>
      <c r="M20" s="68"/>
      <c r="O20" s="80"/>
      <c r="P20" s="80"/>
      <c r="Q20" s="110"/>
      <c r="R20" s="81"/>
    </row>
    <row r="21" spans="1:19" s="7" customFormat="1" ht="12.75" customHeight="1">
      <c r="A21" s="121"/>
      <c r="B21" s="107"/>
      <c r="C21" s="107"/>
      <c r="D21" s="108"/>
      <c r="E21" s="66"/>
      <c r="F21" s="67"/>
      <c r="G21" s="74"/>
      <c r="H21" s="74"/>
      <c r="I21" s="74"/>
      <c r="J21" s="74"/>
      <c r="K21" s="67"/>
      <c r="L21" s="67"/>
      <c r="M21" s="68"/>
      <c r="O21" s="29"/>
      <c r="P21" s="29"/>
      <c r="Q21" s="34"/>
      <c r="R21" s="62"/>
    </row>
    <row r="22" spans="1:19" s="7" customFormat="1" ht="12.75" customHeight="1">
      <c r="A22" s="121"/>
      <c r="B22" s="107" t="s">
        <v>28</v>
      </c>
      <c r="C22" s="107"/>
      <c r="D22" s="108"/>
      <c r="E22" s="66"/>
      <c r="F22" s="67"/>
      <c r="G22" s="70"/>
      <c r="H22" s="70"/>
      <c r="I22" s="70"/>
      <c r="J22" s="70"/>
      <c r="K22" s="67"/>
      <c r="L22" s="67"/>
      <c r="M22" s="68"/>
      <c r="O22" s="29"/>
      <c r="P22" s="58"/>
      <c r="Q22" s="58"/>
      <c r="R22" s="58"/>
      <c r="S22" s="53"/>
    </row>
    <row r="23" spans="1:19" s="7" customFormat="1" ht="12.75" customHeight="1">
      <c r="A23" s="121"/>
      <c r="B23" s="107"/>
      <c r="C23" s="107"/>
      <c r="D23" s="108"/>
      <c r="E23" s="66"/>
      <c r="F23" s="67"/>
      <c r="G23" s="139" t="str">
        <f>S35</f>
        <v/>
      </c>
      <c r="H23" s="139"/>
      <c r="I23" s="139"/>
      <c r="J23" s="139"/>
      <c r="K23" s="67"/>
      <c r="L23" s="67"/>
      <c r="M23" s="68"/>
      <c r="O23" s="29"/>
      <c r="P23" s="58" t="str">
        <f>IF(A2&gt;109.99,P29,"")</f>
        <v/>
      </c>
      <c r="Q23" s="58" t="str">
        <f>IF(A2&gt;114.99,Q29,"")</f>
        <v/>
      </c>
      <c r="R23" s="58" t="str">
        <f>IF(A2&gt;119.99,R29,"")</f>
        <v/>
      </c>
      <c r="S23" s="53"/>
    </row>
    <row r="24" spans="1:19" s="7" customFormat="1" ht="12.75" customHeight="1">
      <c r="A24" s="10"/>
      <c r="B24" s="39" t="s">
        <v>30</v>
      </c>
      <c r="C24" s="107"/>
      <c r="D24" s="108"/>
      <c r="E24" s="66"/>
      <c r="F24" s="67"/>
      <c r="G24" s="139"/>
      <c r="H24" s="139"/>
      <c r="I24" s="139"/>
      <c r="J24" s="139"/>
      <c r="K24" s="67"/>
      <c r="L24" s="67"/>
      <c r="M24" s="68"/>
      <c r="O24" s="29"/>
      <c r="P24" s="58"/>
      <c r="Q24" s="59">
        <f>MIN(P23,Q23,R23)</f>
        <v>0</v>
      </c>
      <c r="R24" s="58"/>
      <c r="S24" s="53"/>
    </row>
    <row r="25" spans="1:19" s="7" customFormat="1" ht="12.75" customHeight="1">
      <c r="A25" s="106"/>
      <c r="B25" s="111" t="s">
        <v>32</v>
      </c>
      <c r="C25" s="112"/>
      <c r="D25" s="108" t="s">
        <v>33</v>
      </c>
      <c r="E25" s="66"/>
      <c r="F25" s="67"/>
      <c r="G25" s="67"/>
      <c r="H25" s="67"/>
      <c r="I25" s="67"/>
      <c r="J25" s="67"/>
      <c r="K25" s="67"/>
      <c r="L25" s="67"/>
      <c r="M25" s="68"/>
      <c r="O25" s="29"/>
      <c r="P25" s="60"/>
      <c r="Q25" s="60" t="str">
        <f>ROMAN(Q24)</f>
        <v/>
      </c>
      <c r="R25" s="60"/>
      <c r="S25" s="29"/>
    </row>
    <row r="26" spans="1:19" s="7" customFormat="1" ht="12.75" customHeight="1">
      <c r="A26" s="106"/>
      <c r="B26" s="113"/>
      <c r="C26" s="114"/>
      <c r="D26" s="108"/>
      <c r="E26" s="66"/>
      <c r="F26" s="67"/>
      <c r="G26" s="67"/>
      <c r="H26" s="67"/>
      <c r="I26" s="67"/>
      <c r="J26" s="67"/>
      <c r="K26" s="67"/>
      <c r="L26" s="67"/>
      <c r="M26" s="68"/>
      <c r="O26" s="29"/>
      <c r="P26" s="58"/>
      <c r="Q26" s="58"/>
      <c r="R26" s="58"/>
      <c r="S26" s="53"/>
    </row>
    <row r="27" spans="1:19" s="7" customFormat="1" ht="12.75" customHeight="1">
      <c r="A27" s="106"/>
      <c r="B27" s="113"/>
      <c r="C27" s="114"/>
      <c r="D27" s="108"/>
      <c r="E27" s="66"/>
      <c r="F27" s="67"/>
      <c r="G27" s="117" t="str">
        <f>R33</f>
        <v/>
      </c>
      <c r="H27" s="117"/>
      <c r="I27" s="117"/>
      <c r="J27" s="117"/>
      <c r="K27" s="67"/>
      <c r="L27" s="67"/>
      <c r="M27" s="68"/>
      <c r="O27" s="53"/>
      <c r="P27" s="58"/>
      <c r="Q27" s="58"/>
      <c r="R27" s="58"/>
      <c r="S27" s="53"/>
    </row>
    <row r="28" spans="1:19" ht="12.75" customHeight="1">
      <c r="A28" s="106"/>
      <c r="B28" s="113"/>
      <c r="C28" s="114"/>
      <c r="D28" s="108"/>
      <c r="E28" s="66"/>
      <c r="F28" s="67"/>
      <c r="G28" s="117"/>
      <c r="H28" s="117"/>
      <c r="I28" s="117"/>
      <c r="J28" s="117"/>
      <c r="K28" s="67"/>
      <c r="L28" s="67"/>
      <c r="M28" s="68"/>
      <c r="P28" s="58"/>
      <c r="Q28" s="58"/>
      <c r="R28" s="58"/>
      <c r="S28" s="53"/>
    </row>
    <row r="29" spans="1:19" ht="12.75" customHeight="1">
      <c r="A29" s="106"/>
      <c r="B29" s="113"/>
      <c r="C29" s="114"/>
      <c r="D29" s="108"/>
      <c r="E29" s="66"/>
      <c r="F29" s="67"/>
      <c r="G29" s="67"/>
      <c r="H29" s="67"/>
      <c r="I29" s="67"/>
      <c r="J29" s="67"/>
      <c r="K29" s="67"/>
      <c r="L29" s="67"/>
      <c r="M29" s="68"/>
      <c r="P29" s="58">
        <v>3</v>
      </c>
      <c r="Q29" s="58">
        <v>2</v>
      </c>
      <c r="R29" s="58">
        <v>1</v>
      </c>
      <c r="S29" s="53"/>
    </row>
    <row r="30" spans="1:19" ht="12.75" customHeight="1">
      <c r="A30" s="106"/>
      <c r="B30" s="115"/>
      <c r="C30" s="116"/>
      <c r="D30" s="108"/>
      <c r="E30" s="66"/>
      <c r="F30" s="67"/>
      <c r="G30" s="67"/>
      <c r="H30" s="67"/>
      <c r="I30" s="67"/>
      <c r="J30" s="67"/>
      <c r="K30" s="67"/>
      <c r="L30" s="67"/>
      <c r="M30" s="68"/>
      <c r="P30" s="58"/>
      <c r="Q30" s="58"/>
      <c r="R30" s="58"/>
      <c r="S30" s="53"/>
    </row>
    <row r="31" spans="1:19" ht="12.75" customHeight="1">
      <c r="A31" s="135"/>
      <c r="B31" s="97" t="s">
        <v>36</v>
      </c>
      <c r="C31" s="97" t="s">
        <v>37</v>
      </c>
      <c r="D31" s="99" t="s">
        <v>38</v>
      </c>
      <c r="E31" s="66"/>
      <c r="F31" s="67"/>
      <c r="G31" s="67"/>
      <c r="H31" s="67"/>
      <c r="I31" s="67"/>
      <c r="J31" s="67"/>
      <c r="K31" s="67"/>
      <c r="L31" s="67"/>
      <c r="M31" s="68"/>
      <c r="P31" s="58"/>
      <c r="Q31" s="58"/>
      <c r="R31" s="58"/>
      <c r="S31" s="53"/>
    </row>
    <row r="32" spans="1:19" ht="12.75" customHeight="1" thickBot="1">
      <c r="A32" s="135"/>
      <c r="B32" s="97"/>
      <c r="C32" s="97"/>
      <c r="D32" s="99"/>
      <c r="E32" s="71"/>
      <c r="F32" s="72"/>
      <c r="G32" s="72"/>
      <c r="H32" s="72"/>
      <c r="I32" s="72"/>
      <c r="J32" s="72"/>
      <c r="K32" s="72"/>
      <c r="L32" s="72"/>
      <c r="M32" s="73"/>
      <c r="P32" s="61" t="s">
        <v>55</v>
      </c>
      <c r="Q32" s="58"/>
      <c r="R32" s="58"/>
      <c r="S32" s="53" t="str">
        <f>(IF(Q24=3,P32,""))</f>
        <v/>
      </c>
    </row>
    <row r="33" spans="1:19" ht="12.75" customHeight="1" thickBot="1">
      <c r="A33" s="135"/>
      <c r="B33" s="97"/>
      <c r="C33" s="97"/>
      <c r="D33" s="99"/>
      <c r="E33" s="17">
        <v>99</v>
      </c>
      <c r="F33" s="122" t="s">
        <v>39</v>
      </c>
      <c r="G33" s="123"/>
      <c r="H33" s="123"/>
      <c r="I33" s="123"/>
      <c r="J33" s="123"/>
      <c r="K33" s="123"/>
      <c r="L33" s="123"/>
      <c r="M33" s="25">
        <f>M12-M13</f>
        <v>0</v>
      </c>
      <c r="P33" s="61" t="s">
        <v>56</v>
      </c>
      <c r="Q33" s="58"/>
      <c r="R33" s="75" t="str">
        <f>IF(A2&gt;124.99,"Význačná trofej","")</f>
        <v/>
      </c>
      <c r="S33" s="53" t="str">
        <f>(IF(Q24=2,P33,""))</f>
        <v/>
      </c>
    </row>
    <row r="34" spans="1:19" ht="24.75" customHeight="1">
      <c r="A34" s="135"/>
      <c r="B34" s="97" t="s">
        <v>40</v>
      </c>
      <c r="C34" s="97"/>
      <c r="D34" s="99" t="s">
        <v>41</v>
      </c>
      <c r="E34" s="132"/>
      <c r="F34" s="133"/>
      <c r="G34" s="133"/>
      <c r="H34" s="134"/>
      <c r="I34" s="133"/>
      <c r="J34" s="125"/>
      <c r="K34" s="126"/>
      <c r="L34" s="127"/>
      <c r="M34" s="128"/>
      <c r="N34" s="18"/>
      <c r="P34" s="61" t="s">
        <v>57</v>
      </c>
      <c r="Q34" s="58"/>
      <c r="R34" s="58"/>
      <c r="S34" s="53" t="str">
        <f>(IF(Q24=1,P34,""))</f>
        <v/>
      </c>
    </row>
    <row r="35" spans="1:19" ht="12" customHeight="1" thickBot="1">
      <c r="A35" s="137"/>
      <c r="B35" s="136"/>
      <c r="C35" s="136"/>
      <c r="D35" s="138"/>
      <c r="E35" s="129" t="s">
        <v>42</v>
      </c>
      <c r="F35" s="130"/>
      <c r="G35" s="130"/>
      <c r="H35" s="130" t="s">
        <v>43</v>
      </c>
      <c r="I35" s="130"/>
      <c r="J35" s="130" t="s">
        <v>44</v>
      </c>
      <c r="K35" s="130"/>
      <c r="L35" s="130" t="s">
        <v>45</v>
      </c>
      <c r="M35" s="131"/>
      <c r="N35" s="18"/>
      <c r="Q35" s="124"/>
      <c r="R35" s="124"/>
      <c r="S35" s="2" t="str">
        <f>CONCATENATE(S34,S33,S32)</f>
        <v/>
      </c>
    </row>
    <row r="36" spans="1:19">
      <c r="E36" s="18"/>
      <c r="F36" s="18"/>
      <c r="G36" s="18"/>
      <c r="H36" s="18"/>
      <c r="J36" s="18"/>
      <c r="K36" s="21"/>
      <c r="L36" s="18"/>
      <c r="N36" s="18"/>
      <c r="O36" s="55"/>
      <c r="P36" s="55"/>
      <c r="Q36" s="55"/>
      <c r="R36" s="56"/>
    </row>
    <row r="37" spans="1:19">
      <c r="E37" s="18"/>
      <c r="F37" s="18"/>
      <c r="G37" s="18"/>
      <c r="H37" s="18"/>
      <c r="J37" s="18"/>
      <c r="K37" s="21"/>
      <c r="L37" s="18"/>
      <c r="N37" s="18"/>
      <c r="O37" s="55"/>
      <c r="P37" s="55"/>
      <c r="Q37" s="55"/>
      <c r="R37" s="56"/>
    </row>
    <row r="38" spans="1:19">
      <c r="E38" s="18"/>
      <c r="F38" s="18"/>
      <c r="G38" s="18"/>
      <c r="H38" s="18"/>
      <c r="J38" s="18"/>
      <c r="K38" s="21"/>
      <c r="L38" s="18"/>
      <c r="N38" s="18"/>
      <c r="O38" s="55"/>
      <c r="P38" s="55"/>
      <c r="Q38" s="55"/>
      <c r="R38" s="56"/>
    </row>
    <row r="39" spans="1:19">
      <c r="E39" s="18"/>
      <c r="F39" s="18"/>
      <c r="G39" s="18"/>
      <c r="H39" s="18"/>
      <c r="J39" s="18"/>
      <c r="K39" s="21"/>
      <c r="L39" s="18"/>
      <c r="N39" s="18"/>
      <c r="O39" s="55"/>
      <c r="P39" s="55"/>
      <c r="Q39" s="55"/>
      <c r="R39" s="56"/>
    </row>
    <row r="40" spans="1:19">
      <c r="E40" s="18"/>
      <c r="F40" s="18"/>
      <c r="G40" s="18"/>
      <c r="H40" s="18"/>
      <c r="J40" s="18"/>
      <c r="K40" s="21"/>
      <c r="L40" s="18"/>
      <c r="N40" s="18"/>
      <c r="O40" s="55"/>
      <c r="P40" s="55"/>
      <c r="Q40" s="55"/>
      <c r="R40" s="56"/>
    </row>
    <row r="41" spans="1:19">
      <c r="E41" s="18"/>
      <c r="F41" s="18"/>
      <c r="G41" s="18"/>
      <c r="H41" s="18"/>
      <c r="J41" s="18"/>
      <c r="K41" s="21"/>
      <c r="L41" s="18"/>
      <c r="N41" s="18"/>
      <c r="O41" s="55"/>
      <c r="P41" s="55"/>
      <c r="Q41" s="55"/>
      <c r="R41" s="56"/>
    </row>
    <row r="42" spans="1:19">
      <c r="E42" s="18"/>
      <c r="F42" s="18"/>
      <c r="G42" s="18"/>
      <c r="H42" s="18"/>
      <c r="J42" s="18"/>
      <c r="K42" s="21"/>
      <c r="L42" s="18"/>
      <c r="N42" s="18"/>
      <c r="O42" s="55"/>
      <c r="P42" s="55"/>
      <c r="Q42" s="55"/>
      <c r="R42" s="56"/>
    </row>
    <row r="43" spans="1:19">
      <c r="E43" s="18"/>
      <c r="F43" s="18"/>
      <c r="G43" s="18"/>
      <c r="H43" s="18"/>
      <c r="J43" s="18"/>
      <c r="K43" s="21"/>
      <c r="L43" s="18"/>
      <c r="N43" s="18"/>
      <c r="O43" s="55"/>
      <c r="P43" s="55"/>
      <c r="Q43" s="55"/>
      <c r="R43" s="56"/>
    </row>
    <row r="44" spans="1:19">
      <c r="E44" s="18"/>
      <c r="F44" s="18"/>
      <c r="G44" s="18"/>
      <c r="H44" s="18"/>
      <c r="J44" s="18"/>
      <c r="K44" s="21"/>
      <c r="L44" s="18"/>
      <c r="N44" s="18"/>
      <c r="O44" s="55"/>
      <c r="P44" s="55"/>
      <c r="Q44" s="55"/>
      <c r="R44" s="56"/>
    </row>
    <row r="45" spans="1:19">
      <c r="E45" s="18"/>
      <c r="F45" s="18"/>
      <c r="G45" s="18"/>
      <c r="H45" s="18"/>
      <c r="J45" s="18"/>
      <c r="K45" s="21"/>
      <c r="L45" s="18"/>
      <c r="N45" s="18"/>
      <c r="O45" s="55"/>
      <c r="P45" s="55"/>
      <c r="Q45" s="55"/>
      <c r="R45" s="56"/>
    </row>
    <row r="46" spans="1:19">
      <c r="E46" s="18"/>
      <c r="F46" s="18"/>
      <c r="G46" s="18"/>
      <c r="H46" s="18"/>
      <c r="J46" s="18"/>
      <c r="K46" s="21"/>
      <c r="L46" s="18"/>
      <c r="N46" s="18"/>
      <c r="O46" s="55"/>
      <c r="P46" s="55"/>
      <c r="Q46" s="55"/>
      <c r="R46" s="56"/>
    </row>
    <row r="47" spans="1:19">
      <c r="E47" s="18"/>
      <c r="F47" s="18"/>
      <c r="G47" s="18"/>
      <c r="H47" s="18"/>
      <c r="J47" s="18"/>
      <c r="K47" s="21"/>
      <c r="L47" s="18"/>
      <c r="N47" s="18"/>
      <c r="O47" s="55"/>
      <c r="P47" s="55"/>
      <c r="Q47" s="55"/>
      <c r="R47" s="56"/>
    </row>
    <row r="48" spans="1:19">
      <c r="E48" s="18"/>
      <c r="F48" s="18"/>
      <c r="G48" s="18"/>
      <c r="H48" s="18"/>
      <c r="J48" s="18"/>
      <c r="K48" s="21"/>
      <c r="L48" s="18"/>
      <c r="N48" s="18"/>
      <c r="O48" s="55"/>
      <c r="P48" s="55"/>
      <c r="Q48" s="55"/>
      <c r="R48" s="56"/>
    </row>
    <row r="49" spans="5:18">
      <c r="E49" s="18"/>
      <c r="F49" s="18"/>
      <c r="G49" s="18"/>
      <c r="H49" s="18"/>
      <c r="J49" s="18"/>
      <c r="K49" s="21"/>
      <c r="L49" s="18"/>
      <c r="N49" s="18"/>
      <c r="O49" s="55"/>
      <c r="P49" s="55"/>
      <c r="Q49" s="55"/>
      <c r="R49" s="56"/>
    </row>
    <row r="50" spans="5:18" ht="25.5" customHeight="1">
      <c r="E50" s="18"/>
      <c r="F50" s="18"/>
      <c r="G50" s="18"/>
      <c r="H50" s="18"/>
      <c r="J50" s="18"/>
      <c r="K50" s="21"/>
      <c r="L50" s="18"/>
      <c r="N50" s="18"/>
      <c r="O50" s="55"/>
      <c r="P50" s="55"/>
      <c r="Q50" s="55"/>
      <c r="R50" s="56"/>
    </row>
    <row r="51" spans="5:18" ht="27" customHeight="1">
      <c r="E51" s="18"/>
      <c r="F51" s="18"/>
      <c r="G51" s="18"/>
      <c r="H51" s="18"/>
      <c r="J51" s="18"/>
      <c r="K51" s="21"/>
      <c r="L51" s="18"/>
      <c r="N51" s="18"/>
      <c r="O51" s="55"/>
      <c r="P51" s="55"/>
      <c r="Q51" s="55"/>
      <c r="R51" s="56"/>
    </row>
  </sheetData>
  <sheetProtection selectLockedCells="1"/>
  <mergeCells count="104">
    <mergeCell ref="Q19:Q20"/>
    <mergeCell ref="R19:R20"/>
    <mergeCell ref="G23:J24"/>
    <mergeCell ref="Q17:Q18"/>
    <mergeCell ref="R17:R18"/>
    <mergeCell ref="P17:P18"/>
    <mergeCell ref="O19:O20"/>
    <mergeCell ref="P19:P20"/>
    <mergeCell ref="L35:M35"/>
    <mergeCell ref="E34:G34"/>
    <mergeCell ref="H34:I34"/>
    <mergeCell ref="A31:A33"/>
    <mergeCell ref="B31:B33"/>
    <mergeCell ref="C31:C35"/>
    <mergeCell ref="D31:D33"/>
    <mergeCell ref="A34:A35"/>
    <mergeCell ref="B34:B35"/>
    <mergeCell ref="D34:D35"/>
    <mergeCell ref="B18:B21"/>
    <mergeCell ref="C18:C24"/>
    <mergeCell ref="D18:D24"/>
    <mergeCell ref="F33:L33"/>
    <mergeCell ref="Q35:R35"/>
    <mergeCell ref="J34:K34"/>
    <mergeCell ref="L34:M34"/>
    <mergeCell ref="E35:G35"/>
    <mergeCell ref="H35:I35"/>
    <mergeCell ref="J35:K35"/>
    <mergeCell ref="A25:A30"/>
    <mergeCell ref="B25:C30"/>
    <mergeCell ref="D25:D30"/>
    <mergeCell ref="G27:J28"/>
    <mergeCell ref="F13:H13"/>
    <mergeCell ref="A22:A23"/>
    <mergeCell ref="B22:B23"/>
    <mergeCell ref="A16:A17"/>
    <mergeCell ref="B16:C17"/>
    <mergeCell ref="A18:A21"/>
    <mergeCell ref="P9:P10"/>
    <mergeCell ref="O11:O12"/>
    <mergeCell ref="P11:P12"/>
    <mergeCell ref="K9:K10"/>
    <mergeCell ref="L9:L10"/>
    <mergeCell ref="O9:O10"/>
    <mergeCell ref="D16:D17"/>
    <mergeCell ref="O17:O18"/>
    <mergeCell ref="R15:R16"/>
    <mergeCell ref="R9:R10"/>
    <mergeCell ref="R11:R12"/>
    <mergeCell ref="O13:O14"/>
    <mergeCell ref="P13:P14"/>
    <mergeCell ref="Q11:Q12"/>
    <mergeCell ref="Q13:Q14"/>
    <mergeCell ref="Q9:Q10"/>
    <mergeCell ref="O15:O16"/>
    <mergeCell ref="P15:P16"/>
    <mergeCell ref="Q15:Q16"/>
    <mergeCell ref="A8:A10"/>
    <mergeCell ref="B8:C10"/>
    <mergeCell ref="D8:D10"/>
    <mergeCell ref="F8:H8"/>
    <mergeCell ref="F9:H9"/>
    <mergeCell ref="J9:J10"/>
    <mergeCell ref="M9:M10"/>
    <mergeCell ref="R13:R14"/>
    <mergeCell ref="L5:L6"/>
    <mergeCell ref="M5:M6"/>
    <mergeCell ref="A6:A7"/>
    <mergeCell ref="B6:C7"/>
    <mergeCell ref="D6:D7"/>
    <mergeCell ref="F6:H6"/>
    <mergeCell ref="F7:H7"/>
    <mergeCell ref="J7:J8"/>
    <mergeCell ref="K7:K8"/>
    <mergeCell ref="F5:H5"/>
    <mergeCell ref="J5:J6"/>
    <mergeCell ref="E12:G12"/>
    <mergeCell ref="A11:A15"/>
    <mergeCell ref="B11:B15"/>
    <mergeCell ref="C11:C15"/>
    <mergeCell ref="D11:D15"/>
    <mergeCell ref="F11:H11"/>
    <mergeCell ref="F4:I4"/>
    <mergeCell ref="J4:K4"/>
    <mergeCell ref="F10:H10"/>
    <mergeCell ref="B1:C1"/>
    <mergeCell ref="E1:M1"/>
    <mergeCell ref="A2:A5"/>
    <mergeCell ref="B2:C5"/>
    <mergeCell ref="D2:D5"/>
    <mergeCell ref="E2:M2"/>
    <mergeCell ref="F3:I3"/>
    <mergeCell ref="R7:R8"/>
    <mergeCell ref="P5:P6"/>
    <mergeCell ref="Q5:Q6"/>
    <mergeCell ref="R5:R6"/>
    <mergeCell ref="K5:K6"/>
    <mergeCell ref="J3:K3"/>
    <mergeCell ref="L7:L8"/>
    <mergeCell ref="M7:M8"/>
    <mergeCell ref="O7:O8"/>
    <mergeCell ref="O5:O6"/>
    <mergeCell ref="P7:P8"/>
    <mergeCell ref="Q7:Q8"/>
  </mergeCells>
  <phoneticPr fontId="15" type="noConversion"/>
  <printOptions verticalCentered="1"/>
  <pageMargins left="0.19685039370078741" right="0.19685039370078741" top="0.39370078740157483" bottom="0.39370078740157483" header="0.51181102362204722" footer="0.51181102362204722"/>
  <pageSetup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Diviš Vladimír</dc:creator>
  <cp:lastModifiedBy>Zboril</cp:lastModifiedBy>
  <cp:lastPrinted>2017-05-18T07:09:41Z</cp:lastPrinted>
  <dcterms:created xsi:type="dcterms:W3CDTF">2005-02-22T20:45:49Z</dcterms:created>
  <dcterms:modified xsi:type="dcterms:W3CDTF">2020-12-21T18:19:18Z</dcterms:modified>
</cp:coreProperties>
</file>