
<file path=[Content_Types].xml><?xml version="1.0" encoding="utf-8"?>
<Types xmlns="http://schemas.openxmlformats.org/package/2006/content-types">
  <Default Extension="bin" ContentType="application/vnd.openxmlformats-officedocument.oleObject"/>
  <Override PartName="/xl/printerSettings/printerSettings1.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545" firstSheet="1" activeTab="1"/>
  </bookViews>
  <sheets>
    <sheet name="sika Dybovský" sheetId="72" r:id="rId1"/>
    <sheet name="jezevec" sheetId="20" r:id="rId2"/>
  </sheets>
  <calcPr calcId="114210"/>
</workbook>
</file>

<file path=xl/calcChain.xml><?xml version="1.0" encoding="utf-8"?>
<calcChain xmlns="http://schemas.openxmlformats.org/spreadsheetml/2006/main">
  <c r="X32" i="72"/>
  <c r="Y32"/>
  <c r="V32"/>
  <c r="L32"/>
  <c r="X30"/>
  <c r="Y30"/>
  <c r="V30"/>
  <c r="L30"/>
  <c r="X28"/>
  <c r="Y28"/>
  <c r="Z28"/>
  <c r="V28"/>
  <c r="L28"/>
  <c r="X26"/>
  <c r="Y26"/>
  <c r="V26"/>
  <c r="L26"/>
  <c r="X24"/>
  <c r="Y24"/>
  <c r="V24"/>
  <c r="L24"/>
  <c r="X22"/>
  <c r="Y22"/>
  <c r="V22"/>
  <c r="L22"/>
  <c r="X20"/>
  <c r="Y20"/>
  <c r="V20"/>
  <c r="L20"/>
  <c r="X18"/>
  <c r="Y18"/>
  <c r="N18"/>
  <c r="V18"/>
  <c r="L18"/>
  <c r="N17"/>
  <c r="N16"/>
  <c r="N15"/>
  <c r="N14"/>
  <c r="V11"/>
  <c r="Y11"/>
  <c r="Y12"/>
  <c r="X9"/>
  <c r="Y9"/>
  <c r="N9"/>
  <c r="V9"/>
  <c r="L9"/>
  <c r="N26"/>
  <c r="Z26"/>
  <c r="Z11"/>
  <c r="Z12"/>
  <c r="L11"/>
  <c r="L34"/>
  <c r="Z30"/>
  <c r="N30"/>
  <c r="N20"/>
  <c r="Z20"/>
  <c r="N32"/>
  <c r="Z32"/>
  <c r="N22"/>
  <c r="Z22"/>
  <c r="N24"/>
  <c r="Z24"/>
  <c r="N28"/>
  <c r="N34"/>
  <c r="N38"/>
  <c r="AB5"/>
  <c r="AB25"/>
  <c r="K38"/>
  <c r="AC9"/>
  <c r="AB9"/>
  <c r="AC5"/>
  <c r="AA9"/>
  <c r="AB10"/>
  <c r="AB11"/>
  <c r="B5"/>
  <c r="AE19"/>
  <c r="AE20"/>
  <c r="AE18"/>
  <c r="AE21"/>
  <c r="H36"/>
  <c r="P8" i="20"/>
  <c r="O8"/>
  <c r="R8"/>
  <c r="P10"/>
  <c r="O10"/>
  <c r="R10"/>
  <c r="P12"/>
  <c r="O12"/>
  <c r="R12"/>
  <c r="P14"/>
  <c r="O14"/>
  <c r="R14"/>
  <c r="O16"/>
  <c r="P16"/>
  <c r="R16"/>
  <c r="M5"/>
  <c r="M7"/>
  <c r="M9"/>
  <c r="M38"/>
  <c r="A2"/>
  <c r="R27"/>
  <c r="P27"/>
  <c r="Q27"/>
  <c r="Q28"/>
  <c r="S38"/>
  <c r="S36"/>
  <c r="Q29"/>
  <c r="S37"/>
  <c r="S39"/>
  <c r="H11"/>
</calcChain>
</file>

<file path=xl/sharedStrings.xml><?xml version="1.0" encoding="utf-8"?>
<sst xmlns="http://schemas.openxmlformats.org/spreadsheetml/2006/main" count="198" uniqueCount="102">
  <si>
    <t>Medaile</t>
  </si>
  <si>
    <t>J</t>
  </si>
  <si>
    <t>Body CIC</t>
  </si>
  <si>
    <t>I</t>
  </si>
  <si>
    <t>K</t>
  </si>
  <si>
    <t>L</t>
  </si>
  <si>
    <t>M</t>
  </si>
  <si>
    <t>N</t>
  </si>
  <si>
    <t>O</t>
  </si>
  <si>
    <t>Znak SPS</t>
  </si>
  <si>
    <t>Měřená hodnota</t>
  </si>
  <si>
    <t>Vypočtená hodnota</t>
  </si>
  <si>
    <t>koeficient</t>
  </si>
  <si>
    <t>body</t>
  </si>
  <si>
    <t>Délka pravé lodyhy</t>
  </si>
  <si>
    <t>Odhad stáří</t>
  </si>
  <si>
    <t>H</t>
  </si>
  <si>
    <t>Délka levé lodyhy</t>
  </si>
  <si>
    <t>Hmotnost vyvrženého kusu v kg</t>
  </si>
  <si>
    <t>G</t>
  </si>
  <si>
    <t>Den   Měsíc  Rrok</t>
  </si>
  <si>
    <t>Data ulovení</t>
  </si>
  <si>
    <t>F</t>
  </si>
  <si>
    <t>Druh honitby</t>
  </si>
  <si>
    <t>E</t>
  </si>
  <si>
    <t>Honitba</t>
  </si>
  <si>
    <t>Místo ulovení</t>
  </si>
  <si>
    <t>D</t>
  </si>
  <si>
    <t>Okres</t>
  </si>
  <si>
    <t>Kraj</t>
  </si>
  <si>
    <t>Jméno lovce</t>
  </si>
  <si>
    <t>C</t>
  </si>
  <si>
    <t>Srážky</t>
  </si>
  <si>
    <t>Poznámka:</t>
  </si>
  <si>
    <t>Ćíslo</t>
  </si>
  <si>
    <t>Trofej</t>
  </si>
  <si>
    <t>B</t>
  </si>
  <si>
    <t>Bodová hodnota trofeje</t>
  </si>
  <si>
    <t>Druh</t>
  </si>
  <si>
    <t>A</t>
  </si>
  <si>
    <t>Místo hodnocení</t>
  </si>
  <si>
    <t>Datum</t>
  </si>
  <si>
    <t>Hodnotil</t>
  </si>
  <si>
    <t>Ćíslo štítku</t>
  </si>
  <si>
    <t>Délka lebka</t>
  </si>
  <si>
    <t>Šířka lebky</t>
  </si>
  <si>
    <t>KŮŽE MEDVĚDA - VLKA</t>
  </si>
  <si>
    <t>Délka kůže</t>
  </si>
  <si>
    <t>Šířka kůže</t>
  </si>
  <si>
    <t>Přirážky na vzhled</t>
  </si>
  <si>
    <t>KŮŽE RYSA - DIVOKÉ KOČKY</t>
  </si>
  <si>
    <t>Rozpětí</t>
  </si>
  <si>
    <t>Číslo</t>
  </si>
  <si>
    <t>SU</t>
  </si>
  <si>
    <t>OL</t>
  </si>
  <si>
    <t>II</t>
  </si>
  <si>
    <t>Bronzová medaile</t>
  </si>
  <si>
    <t>Stříbrná medaile</t>
  </si>
  <si>
    <t xml:space="preserve"> JEZEVEC</t>
  </si>
  <si>
    <r>
      <t xml:space="preserve">Poznámka:                                            </t>
    </r>
    <r>
      <rPr>
        <b/>
        <sz val="10"/>
        <rFont val="Times New Roman CE"/>
        <charset val="238"/>
      </rPr>
      <t>Stříbrná medaile</t>
    </r>
  </si>
  <si>
    <t>(Cervus nippon nippon)</t>
  </si>
  <si>
    <t>Vnitřní rozloha</t>
  </si>
  <si>
    <t>Délka</t>
  </si>
  <si>
    <t>1 abnormální výsady</t>
  </si>
  <si>
    <t>2 abnormální výsady</t>
  </si>
  <si>
    <t>3 abnormální výsady</t>
  </si>
  <si>
    <t>4 abnormální výsady</t>
  </si>
  <si>
    <t>pravé 1 výsady (očníku)</t>
  </si>
  <si>
    <t>levé 1 výsady (očníku)</t>
  </si>
  <si>
    <r>
      <t>pravé 2 výsady</t>
    </r>
    <r>
      <rPr>
        <sz val="8"/>
        <rFont val="Times New Roman CE"/>
        <charset val="238"/>
      </rPr>
      <t xml:space="preserve"> (opěráku)</t>
    </r>
  </si>
  <si>
    <t>levé 2 výsady (opěráku)</t>
  </si>
  <si>
    <r>
      <t>pravé 3 výsady</t>
    </r>
    <r>
      <rPr>
        <sz val="8"/>
        <rFont val="Times New Roman CE"/>
        <charset val="238"/>
      </rPr>
      <t xml:space="preserve"> (vnitřní)</t>
    </r>
  </si>
  <si>
    <t>levé 3 výsady (vnitřní)</t>
  </si>
  <si>
    <r>
      <t>pravé 4 výsady</t>
    </r>
    <r>
      <rPr>
        <sz val="8"/>
        <rFont val="Times New Roman CE"/>
        <charset val="238"/>
      </rPr>
      <t xml:space="preserve"> (kor.)</t>
    </r>
  </si>
  <si>
    <t>levé 4 výsady (kor.)</t>
  </si>
  <si>
    <r>
      <t>pravé 5 výsady</t>
    </r>
    <r>
      <rPr>
        <sz val="8"/>
        <rFont val="Times New Roman CE"/>
        <charset val="238"/>
      </rPr>
      <t xml:space="preserve"> (kor.)</t>
    </r>
  </si>
  <si>
    <t>levé 5 výsady (kor.)</t>
  </si>
  <si>
    <r>
      <t>pravé 6 výsady</t>
    </r>
    <r>
      <rPr>
        <sz val="8"/>
        <rFont val="Times New Roman CE"/>
        <charset val="238"/>
      </rPr>
      <t xml:space="preserve"> (kor.)</t>
    </r>
  </si>
  <si>
    <t>levé 6 výsady (kor.)</t>
  </si>
  <si>
    <t>Obvod</t>
  </si>
  <si>
    <t>pravé lodyhy mezi opěrákem a očníkem</t>
  </si>
  <si>
    <t>levé lodyhy mezi opěrákem a očníkem</t>
  </si>
  <si>
    <t>pravé lodyhy mezi opěrákem a 3 výsadou</t>
  </si>
  <si>
    <t>levé lodyhy mezi opěrákem a 3 výsadou</t>
  </si>
  <si>
    <t xml:space="preserve">Součtové hodnoty </t>
  </si>
  <si>
    <t>Do větší délky lodyhy</t>
  </si>
  <si>
    <t>Součty délek</t>
  </si>
  <si>
    <t>SPS 37 (1 či 2)</t>
  </si>
  <si>
    <t>Součet délek</t>
  </si>
  <si>
    <t>Součty obvodů</t>
  </si>
  <si>
    <t>P</t>
  </si>
  <si>
    <t>Rozdíl délek</t>
  </si>
  <si>
    <t>Rozdíl obvodů</t>
  </si>
  <si>
    <t>Poznámka</t>
  </si>
  <si>
    <t>Bodová hodnota trofeje ( M - P)</t>
  </si>
  <si>
    <t>Zlatá medaile</t>
  </si>
  <si>
    <t>Vyšehoří</t>
  </si>
  <si>
    <t>Ing.Vladimír Diviš, Sedlmayer Jiří, Hanák Jiří</t>
  </si>
  <si>
    <t>Rozpětí hrotů lodyh</t>
  </si>
  <si>
    <t>Sika Dybowského</t>
  </si>
  <si>
    <t>Českomoravská myslivecká jednota, z.s.</t>
  </si>
  <si>
    <t>Hodnotitelská tabulka</t>
  </si>
</sst>
</file>

<file path=xl/styles.xml><?xml version="1.0" encoding="utf-8"?>
<styleSheet xmlns="http://schemas.openxmlformats.org/spreadsheetml/2006/main">
  <numFmts count="1">
    <numFmt numFmtId="166" formatCode="0.0"/>
  </numFmts>
  <fonts count="25"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b/>
      <sz val="16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sz val="6"/>
      <name val="Times New Roman CE"/>
      <charset val="238"/>
    </font>
    <font>
      <sz val="7"/>
      <name val="Times New Roman CE"/>
      <charset val="238"/>
    </font>
    <font>
      <sz val="7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sz val="4"/>
      <name val="Times New Roman CE"/>
      <charset val="238"/>
    </font>
    <font>
      <b/>
      <sz val="10"/>
      <name val="Arial CE"/>
      <charset val="238"/>
    </font>
    <font>
      <sz val="5"/>
      <name val="Times New Roman CE"/>
      <charset val="238"/>
    </font>
    <font>
      <sz val="10"/>
      <name val="Times New Roman"/>
      <family val="1"/>
      <charset val="238"/>
    </font>
    <font>
      <b/>
      <sz val="12"/>
      <name val="Times New Roman CE"/>
      <charset val="238"/>
    </font>
    <font>
      <sz val="6"/>
      <name val="Times New Roman CE"/>
      <family val="1"/>
      <charset val="238"/>
    </font>
    <font>
      <sz val="8"/>
      <name val="Arial CE"/>
      <charset val="238"/>
    </font>
    <font>
      <b/>
      <sz val="12"/>
      <name val="Times New Roman CE"/>
      <family val="1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0"/>
      <name val="Times New Roman CE"/>
      <charset val="238"/>
    </font>
    <font>
      <b/>
      <sz val="14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6">
    <xf numFmtId="0" fontId="0" fillId="0" borderId="0" xfId="0"/>
    <xf numFmtId="0" fontId="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2" fontId="6" fillId="0" borderId="3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2" fontId="2" fillId="0" borderId="5" xfId="0" applyNumberFormat="1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textRotation="90" wrapText="1"/>
      <protection locked="0"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vertical="center" wrapText="1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2" fontId="7" fillId="0" borderId="1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textRotation="90"/>
      <protection hidden="1"/>
    </xf>
    <xf numFmtId="2" fontId="5" fillId="0" borderId="0" xfId="0" applyNumberFormat="1" applyFont="1" applyAlignment="1" applyProtection="1">
      <alignment horizontal="center" vertical="center"/>
      <protection hidden="1"/>
    </xf>
    <xf numFmtId="2" fontId="5" fillId="0" borderId="0" xfId="0" applyNumberFormat="1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2" fontId="5" fillId="0" borderId="0" xfId="0" applyNumberFormat="1" applyFont="1" applyProtection="1">
      <protection hidden="1"/>
    </xf>
    <xf numFmtId="0" fontId="9" fillId="0" borderId="11" xfId="0" applyFont="1" applyBorder="1" applyAlignment="1" applyProtection="1">
      <alignment horizontal="center" vertical="center" textRotation="90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2" fontId="6" fillId="0" borderId="12" xfId="0" applyNumberFormat="1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2" fontId="11" fillId="0" borderId="15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vertical="center" textRotation="90" wrapText="1"/>
      <protection hidden="1"/>
    </xf>
    <xf numFmtId="0" fontId="9" fillId="0" borderId="17" xfId="0" applyFont="1" applyBorder="1" applyAlignment="1" applyProtection="1">
      <alignment vertical="center" textRotation="90" wrapText="1"/>
      <protection hidden="1"/>
    </xf>
    <xf numFmtId="0" fontId="15" fillId="0" borderId="14" xfId="0" applyFont="1" applyBorder="1" applyAlignment="1" applyProtection="1">
      <alignment horizontal="center" vertical="center" textRotation="90" wrapText="1"/>
      <protection hidden="1"/>
    </xf>
    <xf numFmtId="0" fontId="0" fillId="0" borderId="18" xfId="0" applyBorder="1"/>
    <xf numFmtId="0" fontId="0" fillId="0" borderId="14" xfId="0" applyBorder="1"/>
    <xf numFmtId="0" fontId="11" fillId="0" borderId="15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vertical="center" wrapText="1"/>
      <protection hidden="1"/>
    </xf>
    <xf numFmtId="0" fontId="16" fillId="0" borderId="6" xfId="0" applyFont="1" applyBorder="1" applyAlignment="1">
      <alignment horizontal="center"/>
    </xf>
    <xf numFmtId="0" fontId="0" fillId="0" borderId="18" xfId="0" applyBorder="1" applyAlignment="1"/>
    <xf numFmtId="166" fontId="5" fillId="0" borderId="16" xfId="0" applyNumberFormat="1" applyFont="1" applyBorder="1" applyAlignment="1" applyProtection="1">
      <alignment vertical="center" wrapText="1"/>
      <protection hidden="1"/>
    </xf>
    <xf numFmtId="0" fontId="0" fillId="0" borderId="20" xfId="0" applyBorder="1" applyAlignment="1"/>
    <xf numFmtId="2" fontId="7" fillId="0" borderId="10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 textRotation="90"/>
      <protection hidden="1"/>
    </xf>
    <xf numFmtId="2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166" fontId="5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textRotation="90"/>
      <protection locked="0" hidden="1"/>
    </xf>
    <xf numFmtId="0" fontId="11" fillId="0" borderId="6" xfId="0" applyFont="1" applyBorder="1" applyAlignment="1" applyProtection="1">
      <alignment horizontal="center" vertical="center" textRotation="90" wrapText="1"/>
      <protection hidden="1"/>
    </xf>
    <xf numFmtId="0" fontId="6" fillId="0" borderId="6" xfId="0" applyFont="1" applyBorder="1" applyAlignment="1" applyProtection="1">
      <alignment horizontal="center" vertical="center" textRotation="90" wrapText="1"/>
      <protection hidden="1"/>
    </xf>
    <xf numFmtId="0" fontId="1" fillId="0" borderId="1" xfId="0" applyFont="1" applyBorder="1" applyAlignment="1" applyProtection="1">
      <alignment horizontal="center" vertical="center" textRotation="90"/>
      <protection hidden="1"/>
    </xf>
    <xf numFmtId="0" fontId="1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2" fontId="5" fillId="0" borderId="0" xfId="0" applyNumberFormat="1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2" fontId="1" fillId="0" borderId="0" xfId="0" applyNumberFormat="1" applyFont="1" applyProtection="1">
      <protection hidden="1"/>
    </xf>
    <xf numFmtId="2" fontId="5" fillId="0" borderId="14" xfId="0" applyNumberFormat="1" applyFont="1" applyBorder="1" applyAlignment="1" applyProtection="1">
      <alignment vertical="center" wrapText="1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2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2" fontId="7" fillId="0" borderId="19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left" vertical="center"/>
      <protection hidden="1"/>
    </xf>
    <xf numFmtId="0" fontId="5" fillId="0" borderId="25" xfId="0" applyFont="1" applyBorder="1" applyAlignment="1" applyProtection="1">
      <alignment horizontal="left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protection hidden="1"/>
    </xf>
    <xf numFmtId="0" fontId="5" fillId="0" borderId="28" xfId="0" applyFont="1" applyBorder="1" applyAlignment="1" applyProtection="1">
      <protection hidden="1"/>
    </xf>
    <xf numFmtId="0" fontId="5" fillId="0" borderId="20" xfId="0" applyFont="1" applyBorder="1" applyAlignment="1" applyProtection="1">
      <protection hidden="1"/>
    </xf>
    <xf numFmtId="0" fontId="6" fillId="0" borderId="29" xfId="0" applyFont="1" applyBorder="1" applyAlignment="1" applyProtection="1">
      <alignment horizontal="left"/>
      <protection hidden="1"/>
    </xf>
    <xf numFmtId="0" fontId="6" fillId="0" borderId="30" xfId="0" applyFont="1" applyBorder="1" applyAlignment="1" applyProtection="1">
      <alignment horizontal="left"/>
      <protection hidden="1"/>
    </xf>
    <xf numFmtId="0" fontId="6" fillId="0" borderId="31" xfId="0" applyFont="1" applyBorder="1" applyAlignment="1" applyProtection="1">
      <alignment horizontal="left"/>
      <protection hidden="1"/>
    </xf>
    <xf numFmtId="0" fontId="9" fillId="0" borderId="17" xfId="0" applyFont="1" applyBorder="1" applyAlignment="1" applyProtection="1">
      <alignment horizontal="center" vertical="center" textRotation="90" wrapText="1"/>
      <protection hidden="1"/>
    </xf>
    <xf numFmtId="2" fontId="5" fillId="0" borderId="32" xfId="0" applyNumberFormat="1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vertical="top" wrapText="1"/>
      <protection hidden="1"/>
    </xf>
    <xf numFmtId="0" fontId="5" fillId="0" borderId="28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2" fontId="6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2" fontId="2" fillId="0" borderId="0" xfId="0" applyNumberFormat="1" applyFont="1" applyBorder="1" applyAlignment="1" applyProtection="1">
      <alignment horizontal="center" vertical="center" wrapText="1"/>
      <protection hidden="1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protection hidden="1"/>
    </xf>
    <xf numFmtId="2" fontId="5" fillId="0" borderId="0" xfId="0" applyNumberFormat="1" applyFont="1" applyBorder="1" applyAlignment="1" applyProtection="1">
      <protection hidden="1"/>
    </xf>
    <xf numFmtId="2" fontId="5" fillId="0" borderId="0" xfId="0" applyNumberFormat="1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2" fontId="5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2" fontId="5" fillId="0" borderId="0" xfId="0" applyNumberFormat="1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5" fillId="2" borderId="33" xfId="0" applyNumberFormat="1" applyFont="1" applyFill="1" applyBorder="1" applyAlignment="1" applyProtection="1">
      <alignment vertical="center" wrapText="1"/>
      <protection locked="0" hidden="1"/>
    </xf>
    <xf numFmtId="2" fontId="5" fillId="2" borderId="34" xfId="0" applyNumberFormat="1" applyFont="1" applyFill="1" applyBorder="1" applyAlignment="1" applyProtection="1">
      <alignment vertical="center" wrapText="1"/>
      <protection locked="0" hidden="1"/>
    </xf>
    <xf numFmtId="2" fontId="5" fillId="0" borderId="0" xfId="0" applyNumberFormat="1" applyFont="1" applyFill="1" applyAlignment="1" applyProtection="1">
      <alignment vertical="center" wrapText="1"/>
      <protection hidden="1"/>
    </xf>
    <xf numFmtId="2" fontId="5" fillId="2" borderId="34" xfId="0" applyNumberFormat="1" applyFont="1" applyFill="1" applyBorder="1" applyProtection="1">
      <protection locked="0" hidden="1"/>
    </xf>
    <xf numFmtId="2" fontId="5" fillId="2" borderId="18" xfId="0" applyNumberFormat="1" applyFont="1" applyFill="1" applyBorder="1" applyProtection="1">
      <protection locked="0" hidden="1"/>
    </xf>
    <xf numFmtId="0" fontId="0" fillId="0" borderId="0" xfId="0" applyBorder="1"/>
    <xf numFmtId="0" fontId="5" fillId="0" borderId="35" xfId="0" applyFont="1" applyBorder="1" applyAlignment="1" applyProtection="1">
      <alignment horizontal="center"/>
      <protection locked="0" hidden="1"/>
    </xf>
    <xf numFmtId="0" fontId="11" fillId="0" borderId="6" xfId="0" applyFont="1" applyBorder="1" applyAlignment="1" applyProtection="1">
      <alignment horizontal="center" vertical="center" textRotation="90" wrapText="1"/>
      <protection locked="0" hidden="1"/>
    </xf>
    <xf numFmtId="0" fontId="1" fillId="0" borderId="1" xfId="0" applyFont="1" applyBorder="1" applyAlignment="1" applyProtection="1">
      <alignment horizontal="center" vertical="center" textRotation="90"/>
      <protection locked="0" hidden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4" fillId="0" borderId="36" xfId="0" applyFont="1" applyBorder="1" applyAlignment="1" applyProtection="1">
      <alignment vertical="center"/>
      <protection hidden="1"/>
    </xf>
    <xf numFmtId="0" fontId="5" fillId="3" borderId="0" xfId="0" applyFont="1" applyFill="1" applyAlignment="1" applyProtection="1">
      <alignment horizontal="center" vertical="center" wrapText="1"/>
      <protection hidden="1"/>
    </xf>
    <xf numFmtId="0" fontId="8" fillId="0" borderId="49" xfId="0" applyFont="1" applyBorder="1" applyAlignment="1" applyProtection="1">
      <alignment horizontal="center" vertical="center" textRotation="90"/>
      <protection hidden="1"/>
    </xf>
    <xf numFmtId="0" fontId="8" fillId="0" borderId="47" xfId="0" applyFont="1" applyBorder="1" applyAlignment="1" applyProtection="1">
      <alignment horizontal="center" vertical="center" textRotation="90"/>
      <protection hidden="1"/>
    </xf>
    <xf numFmtId="0" fontId="9" fillId="0" borderId="40" xfId="0" applyFont="1" applyBorder="1" applyAlignment="1" applyProtection="1">
      <alignment horizontal="center" vertical="center" textRotation="90"/>
      <protection hidden="1"/>
    </xf>
    <xf numFmtId="0" fontId="9" fillId="0" borderId="41" xfId="0" applyFont="1" applyBorder="1" applyAlignment="1" applyProtection="1">
      <alignment horizontal="center" vertical="center" textRotation="90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2" fontId="5" fillId="0" borderId="0" xfId="0" applyNumberFormat="1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textRotation="90"/>
      <protection locked="0" hidden="1"/>
    </xf>
    <xf numFmtId="0" fontId="5" fillId="0" borderId="2" xfId="0" applyFont="1" applyBorder="1" applyAlignment="1" applyProtection="1">
      <alignment horizontal="center" textRotation="90"/>
      <protection locked="0" hidden="1"/>
    </xf>
    <xf numFmtId="0" fontId="5" fillId="0" borderId="3" xfId="0" applyFont="1" applyBorder="1" applyAlignment="1" applyProtection="1">
      <alignment horizontal="center" textRotation="90"/>
      <protection locked="0" hidden="1"/>
    </xf>
    <xf numFmtId="0" fontId="24" fillId="0" borderId="13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4" fillId="0" borderId="44" xfId="0" applyFont="1" applyBorder="1" applyAlignment="1" applyProtection="1">
      <alignment horizontal="center"/>
      <protection hidden="1"/>
    </xf>
    <xf numFmtId="0" fontId="5" fillId="0" borderId="27" xfId="0" applyFont="1" applyBorder="1" applyAlignment="1" applyProtection="1">
      <alignment horizontal="center" textRotation="90"/>
      <protection locked="0" hidden="1"/>
    </xf>
    <xf numFmtId="0" fontId="5" fillId="0" borderId="28" xfId="0" applyFont="1" applyBorder="1" applyAlignment="1" applyProtection="1">
      <alignment horizontal="center" textRotation="90"/>
      <protection locked="0" hidden="1"/>
    </xf>
    <xf numFmtId="0" fontId="5" fillId="0" borderId="20" xfId="0" applyFont="1" applyBorder="1" applyAlignment="1" applyProtection="1">
      <alignment horizontal="center" textRotation="90"/>
      <protection locked="0" hidden="1"/>
    </xf>
    <xf numFmtId="0" fontId="8" fillId="0" borderId="37" xfId="0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2" fontId="4" fillId="0" borderId="7" xfId="0" applyNumberFormat="1" applyFont="1" applyBorder="1" applyAlignment="1" applyProtection="1">
      <alignment horizontal="center" vertical="top" textRotation="90"/>
      <protection locked="0" hidden="1"/>
    </xf>
    <xf numFmtId="2" fontId="4" fillId="0" borderId="39" xfId="0" applyNumberFormat="1" applyFont="1" applyBorder="1" applyAlignment="1" applyProtection="1">
      <alignment horizontal="center" vertical="top" textRotation="90"/>
      <protection locked="0" hidden="1"/>
    </xf>
    <xf numFmtId="0" fontId="8" fillId="0" borderId="40" xfId="0" applyFont="1" applyBorder="1" applyAlignment="1" applyProtection="1">
      <alignment horizontal="center" vertical="center" textRotation="90"/>
      <protection hidden="1"/>
    </xf>
    <xf numFmtId="0" fontId="8" fillId="0" borderId="41" xfId="0" applyFont="1" applyBorder="1" applyAlignment="1" applyProtection="1">
      <alignment horizontal="center" vertical="center" textRotation="90"/>
      <protection hidden="1"/>
    </xf>
    <xf numFmtId="0" fontId="5" fillId="0" borderId="6" xfId="0" applyFont="1" applyBorder="1" applyAlignment="1" applyProtection="1">
      <alignment horizontal="center" vertical="center" textRotation="90" wrapText="1"/>
      <protection locked="0" hidden="1"/>
    </xf>
    <xf numFmtId="0" fontId="8" fillId="0" borderId="14" xfId="0" applyFont="1" applyBorder="1" applyAlignment="1" applyProtection="1">
      <alignment horizontal="center" vertical="center" textRotation="90" wrapText="1"/>
      <protection hidden="1"/>
    </xf>
    <xf numFmtId="0" fontId="9" fillId="0" borderId="42" xfId="0" applyFont="1" applyBorder="1" applyAlignment="1" applyProtection="1">
      <alignment horizontal="center" vertical="center" textRotation="90" wrapText="1"/>
      <protection hidden="1"/>
    </xf>
    <xf numFmtId="0" fontId="5" fillId="0" borderId="14" xfId="0" applyFont="1" applyBorder="1" applyAlignment="1" applyProtection="1">
      <alignment horizontal="left" vertical="center" wrapText="1"/>
      <protection hidden="1"/>
    </xf>
    <xf numFmtId="0" fontId="5" fillId="0" borderId="42" xfId="0" applyFont="1" applyBorder="1" applyAlignment="1" applyProtection="1">
      <alignment horizontal="left" vertical="center" wrapText="1"/>
      <protection hidden="1"/>
    </xf>
    <xf numFmtId="0" fontId="11" fillId="0" borderId="43" xfId="0" applyFont="1" applyBorder="1" applyAlignment="1" applyProtection="1">
      <alignment horizontal="center" vertical="center" wrapText="1"/>
      <protection hidden="1"/>
    </xf>
    <xf numFmtId="0" fontId="11" fillId="0" borderId="40" xfId="0" applyFont="1" applyBorder="1" applyAlignment="1" applyProtection="1">
      <alignment horizontal="center" vertical="center" wrapText="1"/>
      <protection hidden="1"/>
    </xf>
    <xf numFmtId="0" fontId="11" fillId="0" borderId="26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2" fontId="5" fillId="0" borderId="14" xfId="0" applyNumberFormat="1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2" fontId="5" fillId="0" borderId="32" xfId="0" applyNumberFormat="1" applyFont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 textRotation="90" wrapText="1"/>
      <protection hidden="1"/>
    </xf>
    <xf numFmtId="0" fontId="5" fillId="0" borderId="14" xfId="0" applyFont="1" applyFill="1" applyBorder="1" applyAlignment="1" applyProtection="1">
      <alignment horizontal="left" vertical="center" wrapText="1"/>
      <protection hidden="1"/>
    </xf>
    <xf numFmtId="0" fontId="5" fillId="0" borderId="42" xfId="0" applyFont="1" applyFill="1" applyBorder="1" applyAlignment="1" applyProtection="1">
      <alignment horizontal="left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left" vertical="center" wrapText="1"/>
      <protection hidden="1"/>
    </xf>
    <xf numFmtId="0" fontId="6" fillId="0" borderId="42" xfId="0" applyFont="1" applyBorder="1" applyAlignment="1" applyProtection="1">
      <alignment horizontal="left" vertical="center" wrapText="1"/>
      <protection hidden="1"/>
    </xf>
    <xf numFmtId="2" fontId="5" fillId="2" borderId="3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2" fontId="5" fillId="0" borderId="21" xfId="0" applyNumberFormat="1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textRotation="90" wrapText="1"/>
      <protection hidden="1"/>
    </xf>
    <xf numFmtId="14" fontId="5" fillId="0" borderId="6" xfId="0" applyNumberFormat="1" applyFont="1" applyBorder="1" applyAlignment="1" applyProtection="1">
      <alignment horizontal="center" vertical="center" textRotation="90" wrapText="1"/>
      <protection locked="0" hidden="1"/>
    </xf>
    <xf numFmtId="0" fontId="8" fillId="0" borderId="43" xfId="0" applyFont="1" applyBorder="1" applyAlignment="1" applyProtection="1">
      <alignment horizontal="center" vertical="center" textRotation="90" wrapText="1"/>
      <protection hidden="1"/>
    </xf>
    <xf numFmtId="0" fontId="8" fillId="0" borderId="45" xfId="0" applyFont="1" applyBorder="1" applyAlignment="1" applyProtection="1">
      <alignment horizontal="center" vertical="center" textRotation="90" wrapText="1"/>
      <protection hidden="1"/>
    </xf>
    <xf numFmtId="0" fontId="8" fillId="0" borderId="16" xfId="0" applyFont="1" applyBorder="1" applyAlignment="1" applyProtection="1">
      <alignment horizontal="center" vertical="center" textRotation="90" wrapText="1"/>
      <protection hidden="1"/>
    </xf>
    <xf numFmtId="0" fontId="9" fillId="0" borderId="40" xfId="0" applyFont="1" applyBorder="1" applyAlignment="1" applyProtection="1">
      <alignment horizontal="center" vertical="center" textRotation="90" wrapText="1"/>
      <protection hidden="1"/>
    </xf>
    <xf numFmtId="0" fontId="9" fillId="0" borderId="41" xfId="0" applyFont="1" applyBorder="1" applyAlignment="1" applyProtection="1">
      <alignment horizontal="center" vertical="center" textRotation="90" wrapText="1"/>
      <protection hidden="1"/>
    </xf>
    <xf numFmtId="0" fontId="9" fillId="0" borderId="17" xfId="0" applyFont="1" applyBorder="1" applyAlignment="1" applyProtection="1">
      <alignment horizontal="center" vertical="center" textRotation="90" wrapText="1"/>
      <protection hidden="1"/>
    </xf>
    <xf numFmtId="0" fontId="2" fillId="0" borderId="7" xfId="0" applyFont="1" applyBorder="1" applyAlignment="1" applyProtection="1">
      <alignment horizontal="center" vertical="center" textRotation="90" wrapText="1"/>
      <protection locked="0" hidden="1"/>
    </xf>
    <xf numFmtId="0" fontId="2" fillId="0" borderId="39" xfId="0" applyFont="1" applyBorder="1" applyAlignment="1" applyProtection="1">
      <alignment horizontal="center" vertical="center" textRotation="90" wrapText="1"/>
      <protection locked="0" hidden="1"/>
    </xf>
    <xf numFmtId="0" fontId="2" fillId="0" borderId="8" xfId="0" applyFont="1" applyBorder="1" applyAlignment="1" applyProtection="1">
      <alignment horizontal="center" vertical="center" textRotation="90" wrapText="1"/>
      <protection locked="0" hidden="1"/>
    </xf>
    <xf numFmtId="0" fontId="2" fillId="0" borderId="6" xfId="0" applyFont="1" applyBorder="1" applyAlignment="1" applyProtection="1">
      <alignment horizontal="center" vertical="center" textRotation="90" wrapText="1"/>
      <protection locked="0" hidden="1"/>
    </xf>
    <xf numFmtId="0" fontId="5" fillId="0" borderId="14" xfId="0" applyFont="1" applyBorder="1" applyAlignment="1" applyProtection="1">
      <alignment horizontal="center" vertical="center" textRotation="90"/>
      <protection hidden="1"/>
    </xf>
    <xf numFmtId="0" fontId="18" fillId="0" borderId="14" xfId="0" applyFont="1" applyBorder="1" applyAlignment="1" applyProtection="1">
      <alignment horizontal="left" vertical="center" wrapText="1"/>
      <protection hidden="1"/>
    </xf>
    <xf numFmtId="0" fontId="18" fillId="0" borderId="42" xfId="0" applyFont="1" applyBorder="1" applyAlignment="1" applyProtection="1">
      <alignment horizontal="left" vertical="center" wrapText="1"/>
      <protection hidden="1"/>
    </xf>
    <xf numFmtId="0" fontId="8" fillId="0" borderId="40" xfId="0" applyFont="1" applyBorder="1" applyAlignment="1" applyProtection="1">
      <alignment horizontal="center" vertical="center" textRotation="90" wrapText="1"/>
      <protection hidden="1"/>
    </xf>
    <xf numFmtId="0" fontId="8" fillId="0" borderId="49" xfId="0" applyFont="1" applyBorder="1" applyAlignment="1" applyProtection="1">
      <alignment horizontal="center" vertical="center" textRotation="90" wrapText="1"/>
      <protection hidden="1"/>
    </xf>
    <xf numFmtId="0" fontId="8" fillId="0" borderId="41" xfId="0" applyFont="1" applyBorder="1" applyAlignment="1" applyProtection="1">
      <alignment horizontal="center" vertical="center" textRotation="90" wrapText="1"/>
      <protection hidden="1"/>
    </xf>
    <xf numFmtId="0" fontId="8" fillId="0" borderId="47" xfId="0" applyFont="1" applyBorder="1" applyAlignment="1" applyProtection="1">
      <alignment horizontal="center" vertical="center" textRotation="90" wrapText="1"/>
      <protection hidden="1"/>
    </xf>
    <xf numFmtId="0" fontId="8" fillId="0" borderId="17" xfId="0" applyFont="1" applyBorder="1" applyAlignment="1" applyProtection="1">
      <alignment horizontal="center" vertical="center" textRotation="90" wrapText="1"/>
      <protection hidden="1"/>
    </xf>
    <xf numFmtId="0" fontId="8" fillId="0" borderId="48" xfId="0" applyFont="1" applyBorder="1" applyAlignment="1" applyProtection="1">
      <alignment horizontal="center" vertical="center" textRotation="90" wrapText="1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2" fontId="5" fillId="0" borderId="14" xfId="0" applyNumberFormat="1" applyFont="1" applyBorder="1" applyAlignment="1" applyProtection="1">
      <alignment horizontal="center" vertical="center"/>
      <protection hidden="1"/>
    </xf>
    <xf numFmtId="2" fontId="5" fillId="0" borderId="32" xfId="0" applyNumberFormat="1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textRotation="90"/>
      <protection locked="0" hidden="1"/>
    </xf>
    <xf numFmtId="0" fontId="8" fillId="0" borderId="14" xfId="0" applyFont="1" applyBorder="1" applyAlignment="1" applyProtection="1">
      <alignment horizontal="center" vertical="center" textRotation="90"/>
      <protection hidden="1"/>
    </xf>
    <xf numFmtId="0" fontId="8" fillId="0" borderId="29" xfId="0" applyFont="1" applyBorder="1" applyAlignment="1" applyProtection="1">
      <alignment horizontal="center" vertical="center" textRotation="90"/>
      <protection hidden="1"/>
    </xf>
    <xf numFmtId="0" fontId="9" fillId="0" borderId="42" xfId="0" applyFont="1" applyBorder="1" applyAlignment="1" applyProtection="1">
      <alignment horizontal="center" vertical="center" textRotation="90"/>
      <protection hidden="1"/>
    </xf>
    <xf numFmtId="0" fontId="17" fillId="0" borderId="25" xfId="0" applyFont="1" applyBorder="1" applyAlignment="1" applyProtection="1">
      <alignment horizontal="center" vertical="center"/>
      <protection hidden="1"/>
    </xf>
    <xf numFmtId="0" fontId="0" fillId="0" borderId="25" xfId="0" applyBorder="1" applyAlignment="1">
      <alignment horizontal="center" vertical="center"/>
    </xf>
    <xf numFmtId="0" fontId="17" fillId="0" borderId="28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23" fillId="0" borderId="36" xfId="0" applyFont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left"/>
      <protection hidden="1"/>
    </xf>
    <xf numFmtId="0" fontId="6" fillId="0" borderId="30" xfId="0" applyFont="1" applyBorder="1" applyAlignment="1" applyProtection="1">
      <alignment horizontal="left"/>
      <protection hidden="1"/>
    </xf>
    <xf numFmtId="0" fontId="5" fillId="0" borderId="31" xfId="0" applyFont="1" applyBorder="1" applyAlignment="1" applyProtection="1">
      <alignment horizontal="center" textRotation="90"/>
      <protection locked="0" hidden="1"/>
    </xf>
    <xf numFmtId="0" fontId="9" fillId="0" borderId="51" xfId="0" applyFont="1" applyBorder="1" applyAlignment="1" applyProtection="1">
      <alignment horizontal="center" vertical="center" textRotation="90"/>
      <protection hidden="1"/>
    </xf>
    <xf numFmtId="0" fontId="4" fillId="0" borderId="6" xfId="0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locked="0" hidden="1"/>
    </xf>
    <xf numFmtId="14" fontId="5" fillId="0" borderId="14" xfId="0" applyNumberFormat="1" applyFont="1" applyBorder="1" applyAlignment="1" applyProtection="1">
      <alignment horizontal="center" vertical="center" wrapText="1"/>
      <protection locked="0" hidden="1"/>
    </xf>
    <xf numFmtId="0" fontId="5" fillId="0" borderId="14" xfId="0" applyFont="1" applyBorder="1" applyAlignment="1" applyProtection="1">
      <alignment horizontal="center" vertical="center" wrapText="1"/>
      <protection locked="0" hidden="1"/>
    </xf>
    <xf numFmtId="0" fontId="11" fillId="0" borderId="42" xfId="0" applyFont="1" applyBorder="1" applyAlignment="1" applyProtection="1">
      <alignment horizontal="center" vertical="center" wrapText="1"/>
      <protection locked="0" hidden="1"/>
    </xf>
    <xf numFmtId="0" fontId="11" fillId="0" borderId="50" xfId="0" applyFont="1" applyBorder="1" applyAlignment="1" applyProtection="1">
      <alignment horizontal="center" vertical="center" wrapText="1"/>
      <protection locked="0" hidden="1"/>
    </xf>
    <xf numFmtId="0" fontId="5" fillId="0" borderId="58" xfId="0" applyFont="1" applyBorder="1" applyAlignment="1" applyProtection="1">
      <alignment horizontal="left" vertical="top" wrapText="1"/>
      <protection hidden="1"/>
    </xf>
    <xf numFmtId="0" fontId="5" fillId="0" borderId="59" xfId="0" applyFont="1" applyBorder="1" applyAlignment="1" applyProtection="1">
      <alignment horizontal="left" vertical="top" wrapText="1"/>
      <protection hidden="1"/>
    </xf>
    <xf numFmtId="0" fontId="5" fillId="0" borderId="60" xfId="0" applyFont="1" applyBorder="1" applyAlignment="1" applyProtection="1">
      <alignment horizontal="left" vertical="top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4" fillId="0" borderId="52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locked="0" hidden="1"/>
    </xf>
    <xf numFmtId="0" fontId="6" fillId="0" borderId="31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2" fontId="5" fillId="0" borderId="0" xfId="0" applyNumberFormat="1" applyFont="1" applyBorder="1" applyAlignment="1" applyProtection="1">
      <alignment horizontal="center" vertical="center" wrapText="1"/>
      <protection hidden="1"/>
    </xf>
    <xf numFmtId="166" fontId="5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vertical="top" wrapText="1"/>
      <protection hidden="1"/>
    </xf>
    <xf numFmtId="0" fontId="0" fillId="0" borderId="2" xfId="0" applyBorder="1" applyAlignment="1">
      <alignment vertical="top" wrapText="1"/>
    </xf>
    <xf numFmtId="0" fontId="5" fillId="0" borderId="6" xfId="0" applyFont="1" applyBorder="1" applyAlignment="1" applyProtection="1">
      <alignment horizontal="center" textRotation="90"/>
      <protection hidden="1"/>
    </xf>
    <xf numFmtId="0" fontId="4" fillId="0" borderId="40" xfId="0" applyFont="1" applyBorder="1" applyAlignment="1" applyProtection="1">
      <alignment horizontal="left" vertical="center" wrapText="1"/>
      <protection hidden="1"/>
    </xf>
    <xf numFmtId="0" fontId="4" fillId="0" borderId="25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26" xfId="0" applyFont="1" applyBorder="1" applyAlignment="1" applyProtection="1">
      <alignment horizontal="left" vertical="center" wrapText="1"/>
      <protection hidden="1"/>
    </xf>
    <xf numFmtId="0" fontId="16" fillId="0" borderId="17" xfId="0" applyFont="1" applyBorder="1" applyAlignment="1">
      <alignment horizontal="left"/>
    </xf>
    <xf numFmtId="0" fontId="16" fillId="0" borderId="52" xfId="0" applyFont="1" applyBorder="1" applyAlignment="1">
      <alignment horizontal="left"/>
    </xf>
    <xf numFmtId="0" fontId="5" fillId="0" borderId="61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17" xfId="0" applyFont="1" applyBorder="1" applyAlignment="1" applyProtection="1">
      <alignment horizontal="left" vertical="center" wrapText="1"/>
      <protection hidden="1"/>
    </xf>
    <xf numFmtId="0" fontId="5" fillId="0" borderId="52" xfId="0" applyFont="1" applyBorder="1" applyAlignment="1" applyProtection="1">
      <alignment horizontal="left" vertical="center" wrapText="1"/>
      <protection hidden="1"/>
    </xf>
    <xf numFmtId="0" fontId="5" fillId="0" borderId="55" xfId="0" applyFont="1" applyBorder="1" applyAlignment="1" applyProtection="1">
      <alignment horizontal="left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textRotation="90" wrapText="1"/>
      <protection hidden="1"/>
    </xf>
    <xf numFmtId="0" fontId="16" fillId="0" borderId="14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textRotation="90" wrapText="1"/>
      <protection hidden="1"/>
    </xf>
    <xf numFmtId="2" fontId="5" fillId="0" borderId="56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32" xfId="0" applyNumberFormat="1" applyFont="1" applyFill="1" applyBorder="1" applyAlignment="1" applyProtection="1">
      <alignment horizontal="center" vertical="center" wrapText="1"/>
      <protection hidden="1"/>
    </xf>
    <xf numFmtId="166" fontId="5" fillId="0" borderId="57" xfId="0" applyNumberFormat="1" applyFont="1" applyBorder="1" applyAlignment="1" applyProtection="1">
      <alignment horizontal="center" vertical="center" wrapText="1"/>
      <protection hidden="1"/>
    </xf>
    <xf numFmtId="166" fontId="5" fillId="0" borderId="45" xfId="0" applyNumberFormat="1" applyFont="1" applyBorder="1" applyAlignment="1" applyProtection="1">
      <alignment horizontal="center" vertical="center" wrapText="1"/>
      <protection hidden="1"/>
    </xf>
    <xf numFmtId="166" fontId="5" fillId="0" borderId="16" xfId="0" applyNumberFormat="1" applyFont="1" applyBorder="1" applyAlignment="1" applyProtection="1">
      <alignment horizontal="center" vertical="center" wrapText="1"/>
      <protection hidden="1"/>
    </xf>
    <xf numFmtId="2" fontId="5" fillId="2" borderId="33" xfId="0" applyNumberFormat="1" applyFont="1" applyFill="1" applyBorder="1" applyAlignment="1" applyProtection="1">
      <alignment horizontal="center" vertical="center" wrapText="1"/>
      <protection hidden="1"/>
    </xf>
    <xf numFmtId="2" fontId="5" fillId="2" borderId="34" xfId="0" applyNumberFormat="1" applyFont="1" applyFill="1" applyBorder="1" applyAlignment="1" applyProtection="1">
      <alignment horizontal="center" vertical="center" wrapText="1"/>
      <protection hidden="1"/>
    </xf>
    <xf numFmtId="166" fontId="5" fillId="0" borderId="15" xfId="0" applyNumberFormat="1" applyFont="1" applyBorder="1" applyAlignment="1" applyProtection="1">
      <alignment horizontal="center" vertical="center" wrapText="1"/>
      <protection hidden="1"/>
    </xf>
    <xf numFmtId="166" fontId="5" fillId="0" borderId="53" xfId="0" applyNumberFormat="1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5" fillId="0" borderId="26" xfId="0" applyFont="1" applyBorder="1" applyAlignment="1" applyProtection="1">
      <alignment horizontal="left" vertical="center" wrapText="1"/>
      <protection hidden="1"/>
    </xf>
    <xf numFmtId="2" fontId="12" fillId="0" borderId="6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3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41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6" fillId="0" borderId="7" xfId="0" applyFont="1" applyBorder="1" applyAlignment="1" applyProtection="1">
      <alignment horizontal="center" vertical="center" textRotation="90" wrapText="1"/>
      <protection hidden="1"/>
    </xf>
    <xf numFmtId="0" fontId="6" fillId="0" borderId="39" xfId="0" applyFont="1" applyBorder="1" applyAlignment="1" applyProtection="1">
      <alignment horizontal="center" vertical="center" textRotation="90" wrapText="1"/>
      <protection hidden="1"/>
    </xf>
    <xf numFmtId="0" fontId="6" fillId="0" borderId="8" xfId="0" applyFont="1" applyBorder="1" applyAlignment="1" applyProtection="1">
      <alignment horizontal="center" vertical="center" textRotation="90" wrapText="1"/>
      <protection hidden="1"/>
    </xf>
    <xf numFmtId="2" fontId="12" fillId="0" borderId="64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2" fontId="5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5" fillId="0" borderId="44" xfId="0" applyFont="1" applyBorder="1" applyAlignment="1" applyProtection="1">
      <alignment horizontal="left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6" fontId="5" fillId="0" borderId="35" xfId="0" applyNumberFormat="1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left" vertical="center" wrapText="1"/>
      <protection hidden="1"/>
    </xf>
    <xf numFmtId="14" fontId="6" fillId="0" borderId="6" xfId="0" applyNumberFormat="1" applyFont="1" applyBorder="1" applyAlignment="1" applyProtection="1">
      <alignment horizontal="center" vertical="center" textRotation="90" wrapText="1"/>
      <protection hidden="1"/>
    </xf>
    <xf numFmtId="0" fontId="6" fillId="0" borderId="6" xfId="0" applyFont="1" applyBorder="1" applyAlignment="1" applyProtection="1">
      <alignment horizontal="center" vertical="center" textRotation="90" wrapText="1"/>
      <protection hidden="1"/>
    </xf>
    <xf numFmtId="2" fontId="4" fillId="0" borderId="7" xfId="0" applyNumberFormat="1" applyFont="1" applyBorder="1" applyAlignment="1" applyProtection="1">
      <alignment horizontal="center" vertical="top" textRotation="90"/>
      <protection hidden="1"/>
    </xf>
    <xf numFmtId="2" fontId="4" fillId="0" borderId="39" xfId="0" applyNumberFormat="1" applyFont="1" applyBorder="1" applyAlignment="1" applyProtection="1">
      <alignment horizontal="center" vertical="top" textRotation="90"/>
      <protection hidden="1"/>
    </xf>
    <xf numFmtId="0" fontId="5" fillId="0" borderId="31" xfId="0" applyFont="1" applyBorder="1" applyAlignment="1" applyProtection="1">
      <alignment horizontal="center" textRotation="90"/>
      <protection hidden="1"/>
    </xf>
    <xf numFmtId="2" fontId="12" fillId="0" borderId="33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1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11" fillId="0" borderId="25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166" fontId="5" fillId="0" borderId="14" xfId="0" applyNumberFormat="1" applyFont="1" applyBorder="1" applyAlignment="1" applyProtection="1">
      <alignment horizontal="center" vertical="center" wrapText="1"/>
      <protection hidden="1"/>
    </xf>
    <xf numFmtId="2" fontId="11" fillId="0" borderId="26" xfId="0" applyNumberFormat="1" applyFont="1" applyBorder="1" applyAlignment="1" applyProtection="1">
      <alignment horizontal="center" vertical="center" wrapText="1"/>
      <protection hidden="1"/>
    </xf>
    <xf numFmtId="2" fontId="11" fillId="0" borderId="55" xfId="0" applyNumberFormat="1" applyFont="1" applyBorder="1" applyAlignment="1" applyProtection="1">
      <alignment horizontal="center" vertical="center" wrapText="1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 wrapText="1"/>
      <protection hidden="1"/>
    </xf>
    <xf numFmtId="0" fontId="14" fillId="0" borderId="25" xfId="0" applyFont="1" applyBorder="1"/>
    <xf numFmtId="0" fontId="14" fillId="0" borderId="26" xfId="0" applyFont="1" applyBorder="1"/>
    <xf numFmtId="0" fontId="14" fillId="0" borderId="41" xfId="0" applyFont="1" applyBorder="1"/>
    <xf numFmtId="0" fontId="14" fillId="0" borderId="0" xfId="0" applyFont="1" applyBorder="1"/>
    <xf numFmtId="0" fontId="14" fillId="0" borderId="44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1.bin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60"/>
  <sheetViews>
    <sheetView workbookViewId="0">
      <selection activeCell="AH8" sqref="AH8"/>
    </sheetView>
  </sheetViews>
  <sheetFormatPr defaultRowHeight="12.75"/>
  <cols>
    <col min="1" max="1" width="9.140625" style="2"/>
    <col min="2" max="2" width="4.28515625" style="47" customWidth="1"/>
    <col min="3" max="4" width="2" style="42" customWidth="1"/>
    <col min="5" max="5" width="2" style="43" customWidth="1"/>
    <col min="6" max="6" width="4.28515625" style="21" customWidth="1"/>
    <col min="7" max="7" width="4.28515625" style="2" customWidth="1"/>
    <col min="8" max="8" width="11.42578125" style="2" customWidth="1"/>
    <col min="9" max="9" width="9" style="2" customWidth="1"/>
    <col min="10" max="10" width="6.7109375" style="19" customWidth="1"/>
    <col min="11" max="11" width="13" style="2" customWidth="1"/>
    <col min="12" max="12" width="11.5703125" style="22" bestFit="1" customWidth="1"/>
    <col min="13" max="13" width="7.140625" style="2" customWidth="1"/>
    <col min="14" max="14" width="7.42578125" style="44" customWidth="1"/>
    <col min="15" max="15" width="9.28515625" style="2" customWidth="1"/>
    <col min="16" max="17" width="8.28515625" style="2" hidden="1" customWidth="1"/>
    <col min="18" max="18" width="8.7109375" style="2" hidden="1" customWidth="1"/>
    <col min="19" max="19" width="8.28515625" style="22" hidden="1" customWidth="1"/>
    <col min="20" max="20" width="9.140625" style="2" hidden="1" customWidth="1"/>
    <col min="21" max="21" width="13" style="2" hidden="1" customWidth="1"/>
    <col min="22" max="22" width="6" style="22" hidden="1" customWidth="1"/>
    <col min="23" max="23" width="7.140625" style="2" hidden="1" customWidth="1"/>
    <col min="24" max="24" width="6.42578125" style="44" hidden="1" customWidth="1"/>
    <col min="25" max="25" width="11.5703125" style="2" hidden="1" customWidth="1"/>
    <col min="26" max="26" width="11.42578125" style="2" hidden="1" customWidth="1"/>
    <col min="27" max="29" width="5.5703125" style="21" hidden="1" customWidth="1"/>
    <col min="30" max="31" width="9.140625" style="2" hidden="1" customWidth="1"/>
    <col min="32" max="38" width="9.140625" style="2" customWidth="1"/>
    <col min="39" max="42" width="10.28515625" style="2" customWidth="1"/>
    <col min="43" max="16384" width="9.140625" style="2"/>
  </cols>
  <sheetData>
    <row r="1" spans="2:41" ht="13.5" customHeight="1"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</row>
    <row r="2" spans="2:41" ht="19.5" customHeight="1">
      <c r="B2" s="128" t="s">
        <v>100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2:41" ht="18" customHeight="1">
      <c r="B3" s="128" t="s">
        <v>101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30"/>
    </row>
    <row r="4" spans="2:41" ht="21" customHeight="1" thickBot="1"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3"/>
    </row>
    <row r="5" spans="2:41" s="1" customFormat="1" ht="18.75" customHeight="1">
      <c r="B5" s="107" t="str">
        <f>AB11</f>
        <v/>
      </c>
      <c r="C5" s="134" t="s">
        <v>0</v>
      </c>
      <c r="D5" s="134"/>
      <c r="E5" s="23" t="s">
        <v>1</v>
      </c>
      <c r="F5" s="135" t="s">
        <v>99</v>
      </c>
      <c r="G5" s="136"/>
      <c r="H5" s="136"/>
      <c r="I5" s="136"/>
      <c r="J5" s="136"/>
      <c r="K5" s="136"/>
      <c r="L5" s="136"/>
      <c r="M5" s="136"/>
      <c r="N5" s="137"/>
      <c r="U5" s="57"/>
      <c r="V5" s="57"/>
      <c r="W5" s="57"/>
      <c r="Y5" s="57"/>
      <c r="AA5" s="56"/>
      <c r="AB5" s="56" t="str">
        <f>IF(B6&gt;239.99,"II","")</f>
        <v/>
      </c>
      <c r="AC5" s="56" t="str">
        <f>IF(B6&gt;254.99,"I","")</f>
        <v/>
      </c>
    </row>
    <row r="6" spans="2:41" ht="13.5" customHeight="1" thickBot="1">
      <c r="B6" s="138"/>
      <c r="C6" s="140" t="s">
        <v>2</v>
      </c>
      <c r="D6" s="112"/>
      <c r="E6" s="114" t="s">
        <v>3</v>
      </c>
      <c r="F6" s="116" t="s">
        <v>60</v>
      </c>
      <c r="G6" s="117"/>
      <c r="H6" s="117"/>
      <c r="I6" s="117"/>
      <c r="J6" s="117"/>
      <c r="K6" s="117"/>
      <c r="L6" s="117"/>
      <c r="M6" s="117"/>
      <c r="N6" s="118"/>
      <c r="S6" s="2"/>
      <c r="V6" s="2"/>
      <c r="X6" s="2"/>
    </row>
    <row r="7" spans="2:41" s="4" customFormat="1" ht="11.25" customHeight="1" thickBot="1">
      <c r="B7" s="139"/>
      <c r="C7" s="141"/>
      <c r="D7" s="113"/>
      <c r="E7" s="115"/>
      <c r="F7" s="3" t="s">
        <v>4</v>
      </c>
      <c r="G7" s="119" t="s">
        <v>5</v>
      </c>
      <c r="H7" s="119"/>
      <c r="I7" s="119"/>
      <c r="J7" s="119"/>
      <c r="K7" s="119" t="s">
        <v>6</v>
      </c>
      <c r="L7" s="119"/>
      <c r="M7" s="120" t="s">
        <v>90</v>
      </c>
      <c r="N7" s="121"/>
      <c r="R7" s="5" t="s">
        <v>7</v>
      </c>
      <c r="S7" s="6" t="s">
        <v>8</v>
      </c>
      <c r="W7" s="120" t="s">
        <v>90</v>
      </c>
      <c r="X7" s="121"/>
    </row>
    <row r="8" spans="2:41" s="7" customFormat="1" ht="18.75" customHeight="1" thickBot="1">
      <c r="B8" s="139"/>
      <c r="C8" s="141"/>
      <c r="D8" s="113"/>
      <c r="E8" s="115"/>
      <c r="F8" s="26" t="s">
        <v>9</v>
      </c>
      <c r="G8" s="147" t="s">
        <v>10</v>
      </c>
      <c r="H8" s="147"/>
      <c r="I8" s="147"/>
      <c r="J8" s="147"/>
      <c r="K8" s="147" t="s">
        <v>11</v>
      </c>
      <c r="L8" s="147"/>
      <c r="M8" s="148" t="s">
        <v>32</v>
      </c>
      <c r="N8" s="149"/>
      <c r="R8" s="8" t="s">
        <v>12</v>
      </c>
      <c r="S8" s="9" t="s">
        <v>13</v>
      </c>
      <c r="W8" s="148" t="s">
        <v>32</v>
      </c>
      <c r="X8" s="149"/>
      <c r="AA8" s="53"/>
      <c r="AB8" s="53"/>
      <c r="AC8" s="53"/>
    </row>
    <row r="9" spans="2:41" s="7" customFormat="1" ht="15.75" customHeight="1">
      <c r="B9" s="142"/>
      <c r="C9" s="143" t="s">
        <v>15</v>
      </c>
      <c r="D9" s="143"/>
      <c r="E9" s="144" t="s">
        <v>16</v>
      </c>
      <c r="F9" s="10">
        <v>1</v>
      </c>
      <c r="G9" s="145" t="s">
        <v>14</v>
      </c>
      <c r="H9" s="145"/>
      <c r="I9" s="146"/>
      <c r="J9" s="99"/>
      <c r="K9" s="122" t="s">
        <v>86</v>
      </c>
      <c r="L9" s="153">
        <f>TRUNC(V9,2)</f>
        <v>0</v>
      </c>
      <c r="M9" s="154" t="s">
        <v>91</v>
      </c>
      <c r="N9" s="155">
        <f>ABS(Y9)</f>
        <v>0</v>
      </c>
      <c r="U9" s="150" t="s">
        <v>86</v>
      </c>
      <c r="V9" s="150">
        <f>J9+J10</f>
        <v>0</v>
      </c>
      <c r="W9" s="124" t="s">
        <v>91</v>
      </c>
      <c r="X9" s="123">
        <f>J9-J10</f>
        <v>0</v>
      </c>
      <c r="Y9" s="123">
        <f>ROUND(X9,1)</f>
        <v>0</v>
      </c>
      <c r="AA9" s="53" t="str">
        <f>IF(B6&gt;299.99,AA15,"")</f>
        <v/>
      </c>
      <c r="AB9" s="53" t="str">
        <f>IF(B6&gt;349.99,AB15,"")</f>
        <v/>
      </c>
      <c r="AC9" s="53" t="str">
        <f>IF(B6&gt;399.99,AC15,"")</f>
        <v/>
      </c>
    </row>
    <row r="10" spans="2:41" s="7" customFormat="1" ht="15.75" customHeight="1">
      <c r="B10" s="142"/>
      <c r="C10" s="143"/>
      <c r="D10" s="143"/>
      <c r="E10" s="144"/>
      <c r="F10" s="10">
        <v>2</v>
      </c>
      <c r="G10" s="145" t="s">
        <v>17</v>
      </c>
      <c r="H10" s="145"/>
      <c r="I10" s="146"/>
      <c r="J10" s="100"/>
      <c r="K10" s="122"/>
      <c r="L10" s="153"/>
      <c r="M10" s="154"/>
      <c r="N10" s="155"/>
      <c r="U10" s="124"/>
      <c r="V10" s="124"/>
      <c r="W10" s="124"/>
      <c r="X10" s="124"/>
      <c r="Y10" s="124"/>
      <c r="AA10" s="53"/>
      <c r="AB10" s="54">
        <f>MIN(AA9,AB9,AC9)</f>
        <v>0</v>
      </c>
      <c r="AC10" s="53"/>
    </row>
    <row r="11" spans="2:41" s="62" customFormat="1" ht="24" customHeight="1">
      <c r="B11" s="142"/>
      <c r="C11" s="156" t="s">
        <v>18</v>
      </c>
      <c r="D11" s="156"/>
      <c r="E11" s="144" t="s">
        <v>19</v>
      </c>
      <c r="F11" s="65">
        <v>37</v>
      </c>
      <c r="G11" s="157" t="s">
        <v>61</v>
      </c>
      <c r="H11" s="157"/>
      <c r="I11" s="158"/>
      <c r="J11" s="100"/>
      <c r="K11" s="68" t="s">
        <v>85</v>
      </c>
      <c r="L11" s="60">
        <f>MAX(Y12,Z12)</f>
        <v>0</v>
      </c>
      <c r="M11" s="61"/>
      <c r="N11" s="66"/>
      <c r="U11" s="63" t="s">
        <v>85</v>
      </c>
      <c r="V11" s="101">
        <f>MAX(J9,J10)</f>
        <v>0</v>
      </c>
      <c r="W11" s="64"/>
      <c r="X11" s="64"/>
      <c r="Y11" s="101">
        <f>V11-J11</f>
        <v>0</v>
      </c>
      <c r="Z11" s="101">
        <f>J11-V11</f>
        <v>0</v>
      </c>
      <c r="AA11" s="70"/>
      <c r="AB11" s="70" t="str">
        <f>ROMAN(AB10)</f>
        <v/>
      </c>
      <c r="AC11" s="70"/>
    </row>
    <row r="12" spans="2:41" s="7" customFormat="1" ht="15.75" customHeight="1">
      <c r="B12" s="142"/>
      <c r="C12" s="156"/>
      <c r="D12" s="156"/>
      <c r="E12" s="144"/>
      <c r="F12" s="159">
        <v>38</v>
      </c>
      <c r="G12" s="160" t="s">
        <v>98</v>
      </c>
      <c r="H12" s="160"/>
      <c r="I12" s="161"/>
      <c r="J12" s="162"/>
      <c r="K12" s="163"/>
      <c r="L12" s="164"/>
      <c r="M12" s="165" t="s">
        <v>87</v>
      </c>
      <c r="N12" s="166"/>
      <c r="U12" s="152"/>
      <c r="V12" s="152"/>
      <c r="W12" s="151" t="s">
        <v>87</v>
      </c>
      <c r="X12" s="124"/>
      <c r="Y12" s="7">
        <f>(IF(Y11&gt;0,"",V11))</f>
        <v>0</v>
      </c>
      <c r="Z12" s="7">
        <f>(IF(Z11&gt;0,"",J11))</f>
        <v>0</v>
      </c>
      <c r="AA12" s="53"/>
      <c r="AB12" s="53"/>
      <c r="AC12" s="53"/>
    </row>
    <row r="13" spans="2:41" s="7" customFormat="1" ht="15.75" customHeight="1">
      <c r="B13" s="142"/>
      <c r="C13" s="156"/>
      <c r="D13" s="156"/>
      <c r="E13" s="144"/>
      <c r="F13" s="159"/>
      <c r="G13" s="160"/>
      <c r="H13" s="160"/>
      <c r="I13" s="161"/>
      <c r="J13" s="162"/>
      <c r="K13" s="163"/>
      <c r="L13" s="164"/>
      <c r="M13" s="165"/>
      <c r="N13" s="166"/>
      <c r="U13" s="152"/>
      <c r="V13" s="152"/>
      <c r="W13" s="151"/>
      <c r="X13" s="124"/>
      <c r="AA13" s="53"/>
      <c r="AB13" s="53"/>
      <c r="AC13" s="53"/>
    </row>
    <row r="14" spans="2:41" s="7" customFormat="1" ht="15.75" customHeight="1">
      <c r="B14" s="168"/>
      <c r="C14" s="169" t="s">
        <v>20</v>
      </c>
      <c r="D14" s="169" t="s">
        <v>21</v>
      </c>
      <c r="E14" s="172" t="s">
        <v>22</v>
      </c>
      <c r="F14" s="10">
        <v>39</v>
      </c>
      <c r="G14" s="167" t="s">
        <v>62</v>
      </c>
      <c r="H14" s="145" t="s">
        <v>63</v>
      </c>
      <c r="I14" s="146"/>
      <c r="J14" s="100"/>
      <c r="K14" s="14"/>
      <c r="L14" s="58"/>
      <c r="M14" s="154" t="s">
        <v>88</v>
      </c>
      <c r="N14" s="81">
        <f>J14</f>
        <v>0</v>
      </c>
      <c r="U14" s="124"/>
      <c r="V14" s="124"/>
      <c r="W14" s="124" t="s">
        <v>86</v>
      </c>
      <c r="AA14" s="53"/>
      <c r="AB14" s="53"/>
      <c r="AC14" s="53"/>
      <c r="AK14" s="108"/>
      <c r="AL14" s="109"/>
      <c r="AN14" s="108"/>
      <c r="AO14" s="109"/>
    </row>
    <row r="15" spans="2:41" s="7" customFormat="1" ht="15.75" customHeight="1">
      <c r="B15" s="142"/>
      <c r="C15" s="170"/>
      <c r="D15" s="170"/>
      <c r="E15" s="173"/>
      <c r="F15" s="10">
        <v>40</v>
      </c>
      <c r="G15" s="167"/>
      <c r="H15" s="145" t="s">
        <v>64</v>
      </c>
      <c r="I15" s="146"/>
      <c r="J15" s="100"/>
      <c r="K15" s="163"/>
      <c r="L15" s="164"/>
      <c r="M15" s="154"/>
      <c r="N15" s="81">
        <f>J15</f>
        <v>0</v>
      </c>
      <c r="U15" s="124"/>
      <c r="V15" s="124"/>
      <c r="W15" s="124"/>
      <c r="AA15" s="53">
        <v>3</v>
      </c>
      <c r="AB15" s="53">
        <v>2</v>
      </c>
      <c r="AC15" s="53">
        <v>1</v>
      </c>
      <c r="AK15" s="108"/>
      <c r="AL15" s="109"/>
      <c r="AN15" s="108"/>
      <c r="AO15" s="109"/>
    </row>
    <row r="16" spans="2:41" s="7" customFormat="1" ht="15.75" customHeight="1">
      <c r="B16" s="142"/>
      <c r="C16" s="170"/>
      <c r="D16" s="170"/>
      <c r="E16" s="173"/>
      <c r="F16" s="10">
        <v>41</v>
      </c>
      <c r="G16" s="167"/>
      <c r="H16" s="145" t="s">
        <v>65</v>
      </c>
      <c r="I16" s="146"/>
      <c r="J16" s="100"/>
      <c r="K16" s="163"/>
      <c r="L16" s="164"/>
      <c r="M16" s="154"/>
      <c r="N16" s="81">
        <f>J16</f>
        <v>0</v>
      </c>
      <c r="U16" s="124"/>
      <c r="V16" s="124"/>
      <c r="W16" s="124"/>
      <c r="AA16" s="53"/>
      <c r="AB16" s="53"/>
      <c r="AC16" s="53"/>
      <c r="AK16" s="108"/>
      <c r="AL16" s="109"/>
      <c r="AN16" s="108"/>
      <c r="AO16" s="109"/>
    </row>
    <row r="17" spans="2:42" s="7" customFormat="1" ht="15.75" customHeight="1">
      <c r="B17" s="142"/>
      <c r="C17" s="171"/>
      <c r="D17" s="171"/>
      <c r="E17" s="174"/>
      <c r="F17" s="10">
        <v>42</v>
      </c>
      <c r="G17" s="167"/>
      <c r="H17" s="145" t="s">
        <v>66</v>
      </c>
      <c r="I17" s="146"/>
      <c r="J17" s="100"/>
      <c r="K17" s="14"/>
      <c r="L17" s="58"/>
      <c r="M17" s="154"/>
      <c r="N17" s="81">
        <f>J17</f>
        <v>0</v>
      </c>
      <c r="U17" s="124"/>
      <c r="V17" s="124"/>
      <c r="W17" s="124"/>
      <c r="AA17" s="53"/>
      <c r="AB17" s="53"/>
      <c r="AC17" s="53"/>
      <c r="AK17" s="108"/>
      <c r="AL17" s="109"/>
      <c r="AN17" s="108"/>
      <c r="AO17" s="109"/>
    </row>
    <row r="18" spans="2:42" s="7" customFormat="1" ht="15.75" customHeight="1">
      <c r="B18" s="11"/>
      <c r="C18" s="30"/>
      <c r="D18" s="30"/>
      <c r="E18" s="80"/>
      <c r="F18" s="10">
        <v>43</v>
      </c>
      <c r="G18" s="167" t="s">
        <v>62</v>
      </c>
      <c r="H18" s="145" t="s">
        <v>67</v>
      </c>
      <c r="I18" s="146"/>
      <c r="J18" s="100"/>
      <c r="K18" s="122" t="s">
        <v>88</v>
      </c>
      <c r="L18" s="153">
        <f>TRUNC(V18,2)</f>
        <v>0</v>
      </c>
      <c r="M18" s="154" t="s">
        <v>91</v>
      </c>
      <c r="N18" s="155">
        <f>ABS(Y18)</f>
        <v>0</v>
      </c>
      <c r="U18" s="124" t="s">
        <v>88</v>
      </c>
      <c r="V18" s="123">
        <f>J18+J19</f>
        <v>0</v>
      </c>
      <c r="W18" s="124" t="s">
        <v>91</v>
      </c>
      <c r="X18" s="123">
        <f>J18-J19</f>
        <v>0</v>
      </c>
      <c r="Y18" s="123">
        <f>ROUND(X18,1)</f>
        <v>0</v>
      </c>
      <c r="Z18" s="54"/>
      <c r="AB18" s="55" t="s">
        <v>56</v>
      </c>
      <c r="AC18" s="53"/>
      <c r="AD18" s="53"/>
      <c r="AE18" s="7" t="str">
        <f>(IF(AB10=3,AB18,""))</f>
        <v/>
      </c>
      <c r="AL18" s="108"/>
      <c r="AM18" s="109"/>
      <c r="AO18" s="108"/>
      <c r="AP18" s="109"/>
    </row>
    <row r="19" spans="2:42" s="7" customFormat="1" ht="15.75" customHeight="1">
      <c r="B19" s="175"/>
      <c r="C19" s="143" t="s">
        <v>23</v>
      </c>
      <c r="D19" s="143"/>
      <c r="E19" s="144" t="s">
        <v>24</v>
      </c>
      <c r="F19" s="10">
        <v>44</v>
      </c>
      <c r="G19" s="167"/>
      <c r="H19" s="145" t="s">
        <v>68</v>
      </c>
      <c r="I19" s="146"/>
      <c r="J19" s="100"/>
      <c r="K19" s="122"/>
      <c r="L19" s="153"/>
      <c r="M19" s="154"/>
      <c r="N19" s="166"/>
      <c r="U19" s="124"/>
      <c r="V19" s="123"/>
      <c r="W19" s="124"/>
      <c r="X19" s="123"/>
      <c r="Y19" s="123"/>
      <c r="Z19" s="54"/>
      <c r="AB19" s="55" t="s">
        <v>57</v>
      </c>
      <c r="AC19" s="53"/>
      <c r="AD19" s="53"/>
      <c r="AE19" s="7" t="str">
        <f>(IF(AB10=2,AB19,""))</f>
        <v/>
      </c>
      <c r="AL19" s="108"/>
      <c r="AM19" s="109"/>
      <c r="AO19" s="108"/>
      <c r="AP19" s="109"/>
    </row>
    <row r="20" spans="2:42" s="7" customFormat="1" ht="15.75" customHeight="1">
      <c r="B20" s="176"/>
      <c r="C20" s="143"/>
      <c r="D20" s="143"/>
      <c r="E20" s="144"/>
      <c r="F20" s="10">
        <v>45</v>
      </c>
      <c r="G20" s="167"/>
      <c r="H20" s="145" t="s">
        <v>69</v>
      </c>
      <c r="I20" s="146"/>
      <c r="J20" s="100"/>
      <c r="K20" s="122" t="s">
        <v>88</v>
      </c>
      <c r="L20" s="153">
        <f>TRUNC(V20,2)</f>
        <v>0</v>
      </c>
      <c r="M20" s="154" t="s">
        <v>91</v>
      </c>
      <c r="N20" s="155">
        <f>ABS(Y20)</f>
        <v>0</v>
      </c>
      <c r="U20" s="124" t="s">
        <v>88</v>
      </c>
      <c r="V20" s="123">
        <f>J20+J21</f>
        <v>0</v>
      </c>
      <c r="W20" s="124" t="s">
        <v>91</v>
      </c>
      <c r="X20" s="123">
        <f>J20-J21</f>
        <v>0</v>
      </c>
      <c r="Y20" s="123">
        <f>ROUND(X20,1)</f>
        <v>0</v>
      </c>
      <c r="Z20" s="123">
        <f>TRUNC(Y20,2)</f>
        <v>0</v>
      </c>
      <c r="AB20" s="55" t="s">
        <v>95</v>
      </c>
      <c r="AC20" s="53"/>
      <c r="AD20" s="53"/>
      <c r="AE20" s="7" t="str">
        <f>(IF(AB10=1,AB20,""))</f>
        <v/>
      </c>
      <c r="AL20" s="108"/>
      <c r="AM20" s="109"/>
      <c r="AO20" s="108"/>
      <c r="AP20" s="109"/>
    </row>
    <row r="21" spans="2:42" s="7" customFormat="1" ht="15.75" customHeight="1">
      <c r="B21" s="176"/>
      <c r="C21" s="143" t="s">
        <v>25</v>
      </c>
      <c r="D21" s="143" t="s">
        <v>26</v>
      </c>
      <c r="E21" s="144" t="s">
        <v>27</v>
      </c>
      <c r="F21" s="10">
        <v>46</v>
      </c>
      <c r="G21" s="167"/>
      <c r="H21" s="145" t="s">
        <v>70</v>
      </c>
      <c r="I21" s="146"/>
      <c r="J21" s="100"/>
      <c r="K21" s="122"/>
      <c r="L21" s="153"/>
      <c r="M21" s="154"/>
      <c r="N21" s="166"/>
      <c r="U21" s="124"/>
      <c r="V21" s="123"/>
      <c r="W21" s="124"/>
      <c r="X21" s="123"/>
      <c r="Y21" s="123"/>
      <c r="Z21" s="123"/>
      <c r="AB21" s="53"/>
      <c r="AC21" s="53"/>
      <c r="AD21" s="53"/>
      <c r="AE21" s="7" t="str">
        <f>CONCATENATE(AE20,AE19,AE18)</f>
        <v/>
      </c>
      <c r="AL21" s="108"/>
      <c r="AM21" s="109"/>
      <c r="AO21" s="108"/>
      <c r="AP21" s="109"/>
    </row>
    <row r="22" spans="2:42" s="7" customFormat="1" ht="15.75" customHeight="1">
      <c r="B22" s="176"/>
      <c r="C22" s="143"/>
      <c r="D22" s="143"/>
      <c r="E22" s="144"/>
      <c r="F22" s="10">
        <v>47</v>
      </c>
      <c r="G22" s="167"/>
      <c r="H22" s="145" t="s">
        <v>71</v>
      </c>
      <c r="I22" s="146"/>
      <c r="J22" s="100"/>
      <c r="K22" s="122" t="s">
        <v>88</v>
      </c>
      <c r="L22" s="153">
        <f>TRUNC(V22,2)</f>
        <v>0</v>
      </c>
      <c r="M22" s="154" t="s">
        <v>91</v>
      </c>
      <c r="N22" s="155">
        <f>ABS(Y22)</f>
        <v>0</v>
      </c>
      <c r="U22" s="124" t="s">
        <v>88</v>
      </c>
      <c r="V22" s="123">
        <f>J22+J23</f>
        <v>0</v>
      </c>
      <c r="W22" s="124" t="s">
        <v>91</v>
      </c>
      <c r="X22" s="123">
        <f>J22-J23</f>
        <v>0</v>
      </c>
      <c r="Y22" s="123">
        <f>ROUND(X22,1)</f>
        <v>0</v>
      </c>
      <c r="Z22" s="123">
        <f>TRUNC(Y22,2)</f>
        <v>0</v>
      </c>
      <c r="AB22" s="53"/>
      <c r="AC22" s="53"/>
      <c r="AD22" s="53"/>
      <c r="AL22" s="108"/>
      <c r="AM22" s="109"/>
      <c r="AO22" s="108"/>
      <c r="AP22" s="109"/>
    </row>
    <row r="23" spans="2:42" s="7" customFormat="1" ht="15.75" customHeight="1">
      <c r="B23" s="177"/>
      <c r="C23" s="143"/>
      <c r="D23" s="143"/>
      <c r="E23" s="144"/>
      <c r="F23" s="10">
        <v>48</v>
      </c>
      <c r="G23" s="167"/>
      <c r="H23" s="145" t="s">
        <v>72</v>
      </c>
      <c r="I23" s="146"/>
      <c r="J23" s="100"/>
      <c r="K23" s="122"/>
      <c r="L23" s="153"/>
      <c r="M23" s="154"/>
      <c r="N23" s="166"/>
      <c r="U23" s="124"/>
      <c r="V23" s="123"/>
      <c r="W23" s="124"/>
      <c r="X23" s="123"/>
      <c r="Y23" s="123"/>
      <c r="Z23" s="123"/>
      <c r="AA23" s="124"/>
      <c r="AB23" s="124"/>
      <c r="AC23" s="124"/>
      <c r="AD23" s="53"/>
      <c r="AL23" s="108"/>
      <c r="AM23" s="109"/>
      <c r="AO23" s="108"/>
      <c r="AP23" s="109"/>
    </row>
    <row r="24" spans="2:42" s="7" customFormat="1" ht="15.75" customHeight="1">
      <c r="B24" s="178"/>
      <c r="C24" s="143" t="s">
        <v>28</v>
      </c>
      <c r="D24" s="143"/>
      <c r="E24" s="144"/>
      <c r="F24" s="10">
        <v>49</v>
      </c>
      <c r="G24" s="167"/>
      <c r="H24" s="145" t="s">
        <v>73</v>
      </c>
      <c r="I24" s="146"/>
      <c r="J24" s="100"/>
      <c r="K24" s="122" t="s">
        <v>88</v>
      </c>
      <c r="L24" s="153">
        <f>TRUNC(V24,2)</f>
        <v>0</v>
      </c>
      <c r="M24" s="154" t="s">
        <v>91</v>
      </c>
      <c r="N24" s="155">
        <f>ABS(Y24)</f>
        <v>0</v>
      </c>
      <c r="U24" s="124" t="s">
        <v>88</v>
      </c>
      <c r="V24" s="123">
        <f>J24+J25</f>
        <v>0</v>
      </c>
      <c r="W24" s="124" t="s">
        <v>91</v>
      </c>
      <c r="X24" s="123">
        <f>J24-J25</f>
        <v>0</v>
      </c>
      <c r="Y24" s="123">
        <f>ROUND(X24,1)</f>
        <v>0</v>
      </c>
      <c r="Z24" s="123">
        <f>TRUNC(Y24,2)</f>
        <v>0</v>
      </c>
      <c r="AB24" s="53"/>
      <c r="AC24" s="53"/>
      <c r="AD24" s="53"/>
      <c r="AL24" s="108"/>
      <c r="AM24" s="109"/>
      <c r="AO24" s="108"/>
      <c r="AP24" s="109"/>
    </row>
    <row r="25" spans="2:42" s="7" customFormat="1" ht="15.75" customHeight="1">
      <c r="B25" s="178"/>
      <c r="C25" s="143"/>
      <c r="D25" s="143"/>
      <c r="E25" s="144"/>
      <c r="F25" s="10">
        <v>50</v>
      </c>
      <c r="G25" s="167"/>
      <c r="H25" s="145" t="s">
        <v>74</v>
      </c>
      <c r="I25" s="146"/>
      <c r="J25" s="100"/>
      <c r="K25" s="122"/>
      <c r="L25" s="153"/>
      <c r="M25" s="154"/>
      <c r="N25" s="166"/>
      <c r="U25" s="124"/>
      <c r="V25" s="123"/>
      <c r="W25" s="124"/>
      <c r="X25" s="123"/>
      <c r="Y25" s="123"/>
      <c r="Z25" s="123"/>
      <c r="AB25" s="111" t="str">
        <f>IF(B6&gt;399.99,"Význačná trofej","")</f>
        <v/>
      </c>
      <c r="AC25" s="53"/>
      <c r="AD25" s="53"/>
      <c r="AL25" s="108"/>
      <c r="AM25" s="109"/>
      <c r="AO25" s="108"/>
      <c r="AP25" s="109"/>
    </row>
    <row r="26" spans="2:42" s="7" customFormat="1" ht="15.75" customHeight="1">
      <c r="B26" s="106"/>
      <c r="C26" s="32" t="s">
        <v>29</v>
      </c>
      <c r="D26" s="143"/>
      <c r="E26" s="144"/>
      <c r="F26" s="10">
        <v>51</v>
      </c>
      <c r="G26" s="167"/>
      <c r="H26" s="145" t="s">
        <v>75</v>
      </c>
      <c r="I26" s="146"/>
      <c r="J26" s="100"/>
      <c r="K26" s="122" t="s">
        <v>88</v>
      </c>
      <c r="L26" s="153">
        <f>TRUNC(V26,2)</f>
        <v>0</v>
      </c>
      <c r="M26" s="154" t="s">
        <v>91</v>
      </c>
      <c r="N26" s="155">
        <f>ABS(Y26)</f>
        <v>0</v>
      </c>
      <c r="U26" s="124" t="s">
        <v>88</v>
      </c>
      <c r="V26" s="123">
        <f>J26+J27</f>
        <v>0</v>
      </c>
      <c r="W26" s="124" t="s">
        <v>91</v>
      </c>
      <c r="X26" s="123">
        <f>J26-J27</f>
        <v>0</v>
      </c>
      <c r="Y26" s="123">
        <f>ROUND(X26,1)</f>
        <v>0</v>
      </c>
      <c r="Z26" s="123">
        <f>TRUNC(Y26,2)</f>
        <v>0</v>
      </c>
      <c r="AB26" s="53"/>
      <c r="AC26" s="53"/>
      <c r="AD26" s="53"/>
      <c r="AL26" s="108"/>
      <c r="AM26" s="109"/>
      <c r="AO26" s="108"/>
      <c r="AP26" s="109"/>
    </row>
    <row r="27" spans="2:42" s="7" customFormat="1" ht="15.75" customHeight="1">
      <c r="B27" s="142"/>
      <c r="C27" s="182" t="s">
        <v>30</v>
      </c>
      <c r="D27" s="183"/>
      <c r="E27" s="144" t="s">
        <v>31</v>
      </c>
      <c r="F27" s="10">
        <v>52</v>
      </c>
      <c r="G27" s="167"/>
      <c r="H27" s="145" t="s">
        <v>76</v>
      </c>
      <c r="I27" s="146"/>
      <c r="J27" s="100"/>
      <c r="K27" s="122"/>
      <c r="L27" s="153"/>
      <c r="M27" s="154"/>
      <c r="N27" s="166"/>
      <c r="U27" s="124"/>
      <c r="V27" s="123"/>
      <c r="W27" s="124"/>
      <c r="X27" s="123"/>
      <c r="Y27" s="123"/>
      <c r="Z27" s="123"/>
      <c r="AB27" s="53"/>
      <c r="AC27" s="53"/>
      <c r="AD27" s="53"/>
      <c r="AL27" s="108"/>
      <c r="AM27" s="109"/>
      <c r="AO27" s="108"/>
      <c r="AP27" s="109"/>
    </row>
    <row r="28" spans="2:42" s="7" customFormat="1" ht="15.75" customHeight="1">
      <c r="B28" s="142"/>
      <c r="C28" s="184"/>
      <c r="D28" s="185"/>
      <c r="E28" s="144"/>
      <c r="F28" s="10">
        <v>53</v>
      </c>
      <c r="G28" s="167"/>
      <c r="H28" s="145" t="s">
        <v>77</v>
      </c>
      <c r="I28" s="146"/>
      <c r="J28" s="100"/>
      <c r="K28" s="122" t="s">
        <v>88</v>
      </c>
      <c r="L28" s="153">
        <f>TRUNC(V28,2)</f>
        <v>0</v>
      </c>
      <c r="M28" s="154" t="s">
        <v>91</v>
      </c>
      <c r="N28" s="155">
        <f>ABS(Y28)</f>
        <v>0</v>
      </c>
      <c r="U28" s="124" t="s">
        <v>88</v>
      </c>
      <c r="V28" s="123">
        <f>J28+J29</f>
        <v>0</v>
      </c>
      <c r="W28" s="124" t="s">
        <v>91</v>
      </c>
      <c r="X28" s="123">
        <f>J28-J29</f>
        <v>0</v>
      </c>
      <c r="Y28" s="123">
        <f>ROUND(X28,1)</f>
        <v>0</v>
      </c>
      <c r="Z28" s="123">
        <f>TRUNC(Y28,2)</f>
        <v>0</v>
      </c>
      <c r="AB28" s="53"/>
      <c r="AC28" s="53"/>
      <c r="AD28" s="53"/>
      <c r="AL28" s="108"/>
      <c r="AM28" s="109"/>
      <c r="AO28" s="108"/>
      <c r="AP28" s="109"/>
    </row>
    <row r="29" spans="2:42" ht="12" customHeight="1">
      <c r="B29" s="142"/>
      <c r="C29" s="184"/>
      <c r="D29" s="185"/>
      <c r="E29" s="144"/>
      <c r="F29" s="10">
        <v>54</v>
      </c>
      <c r="G29" s="167"/>
      <c r="H29" s="145" t="s">
        <v>78</v>
      </c>
      <c r="I29" s="146"/>
      <c r="J29" s="102"/>
      <c r="K29" s="122"/>
      <c r="L29" s="153"/>
      <c r="M29" s="154"/>
      <c r="N29" s="166"/>
      <c r="S29" s="2"/>
      <c r="U29" s="124"/>
      <c r="V29" s="123"/>
      <c r="W29" s="124"/>
      <c r="X29" s="123"/>
      <c r="Y29" s="123"/>
      <c r="Z29" s="123"/>
      <c r="AA29" s="7"/>
      <c r="AB29" s="53"/>
      <c r="AC29" s="53"/>
      <c r="AD29" s="21"/>
      <c r="AL29" s="108"/>
      <c r="AM29" s="109"/>
      <c r="AO29" s="108"/>
      <c r="AP29" s="109"/>
    </row>
    <row r="30" spans="2:42" ht="18.75" customHeight="1">
      <c r="B30" s="142"/>
      <c r="C30" s="184"/>
      <c r="D30" s="185"/>
      <c r="E30" s="144"/>
      <c r="F30" s="67">
        <v>57</v>
      </c>
      <c r="G30" s="179" t="s">
        <v>79</v>
      </c>
      <c r="H30" s="180" t="s">
        <v>80</v>
      </c>
      <c r="I30" s="181"/>
      <c r="J30" s="102"/>
      <c r="K30" s="122" t="s">
        <v>89</v>
      </c>
      <c r="L30" s="153">
        <f>TRUNC(V30,2)</f>
        <v>0</v>
      </c>
      <c r="M30" s="154" t="s">
        <v>92</v>
      </c>
      <c r="N30" s="155">
        <f>ABS(Y30)</f>
        <v>0</v>
      </c>
      <c r="S30" s="2"/>
      <c r="U30" s="124" t="s">
        <v>89</v>
      </c>
      <c r="V30" s="123">
        <f>J30+J31</f>
        <v>0</v>
      </c>
      <c r="W30" s="124" t="s">
        <v>92</v>
      </c>
      <c r="X30" s="123">
        <f>J30-J31</f>
        <v>0</v>
      </c>
      <c r="Y30" s="123">
        <f>ROUND(X30,1)</f>
        <v>0</v>
      </c>
      <c r="Z30" s="123">
        <f>TRUNC(Y30,2)</f>
        <v>0</v>
      </c>
      <c r="AA30" s="2"/>
      <c r="AD30" s="21"/>
      <c r="AL30" s="108"/>
      <c r="AM30" s="109"/>
      <c r="AO30" s="108"/>
      <c r="AP30" s="109"/>
    </row>
    <row r="31" spans="2:42" ht="18.75" customHeight="1">
      <c r="B31" s="142"/>
      <c r="C31" s="184"/>
      <c r="D31" s="185"/>
      <c r="E31" s="144"/>
      <c r="F31" s="67">
        <v>58</v>
      </c>
      <c r="G31" s="179"/>
      <c r="H31" s="180" t="s">
        <v>81</v>
      </c>
      <c r="I31" s="181"/>
      <c r="J31" s="102"/>
      <c r="K31" s="122"/>
      <c r="L31" s="153"/>
      <c r="M31" s="154"/>
      <c r="N31" s="166"/>
      <c r="S31" s="2"/>
      <c r="U31" s="124"/>
      <c r="V31" s="123"/>
      <c r="W31" s="124"/>
      <c r="X31" s="123"/>
      <c r="Y31" s="123"/>
      <c r="Z31" s="123"/>
      <c r="AA31" s="2"/>
      <c r="AD31" s="21"/>
      <c r="AL31" s="108"/>
      <c r="AM31" s="109"/>
      <c r="AO31" s="108"/>
      <c r="AP31" s="109"/>
    </row>
    <row r="32" spans="2:42" ht="18.75" customHeight="1">
      <c r="B32" s="142"/>
      <c r="C32" s="184"/>
      <c r="D32" s="185"/>
      <c r="E32" s="144"/>
      <c r="F32" s="67">
        <v>59</v>
      </c>
      <c r="G32" s="179"/>
      <c r="H32" s="180" t="s">
        <v>82</v>
      </c>
      <c r="I32" s="181"/>
      <c r="J32" s="102"/>
      <c r="K32" s="122" t="s">
        <v>89</v>
      </c>
      <c r="L32" s="153">
        <f>TRUNC(V32,2)</f>
        <v>0</v>
      </c>
      <c r="M32" s="154" t="s">
        <v>92</v>
      </c>
      <c r="N32" s="155">
        <f>ABS(Y32)</f>
        <v>0</v>
      </c>
      <c r="S32" s="2"/>
      <c r="U32" s="124" t="s">
        <v>89</v>
      </c>
      <c r="V32" s="123">
        <f>J32+J33</f>
        <v>0</v>
      </c>
      <c r="W32" s="124" t="s">
        <v>92</v>
      </c>
      <c r="X32" s="123">
        <f>J32-J33</f>
        <v>0</v>
      </c>
      <c r="Y32" s="123">
        <f>ROUND(X32,1)</f>
        <v>0</v>
      </c>
      <c r="Z32" s="123">
        <f>TRUNC(Y32,2)</f>
        <v>0</v>
      </c>
      <c r="AA32" s="2"/>
      <c r="AD32" s="21"/>
      <c r="AL32" s="108"/>
      <c r="AM32" s="109"/>
      <c r="AO32" s="108"/>
      <c r="AP32" s="109"/>
    </row>
    <row r="33" spans="2:42" ht="18.75" customHeight="1" thickBot="1">
      <c r="B33" s="142"/>
      <c r="C33" s="184"/>
      <c r="D33" s="185"/>
      <c r="E33" s="144"/>
      <c r="F33" s="67">
        <v>60</v>
      </c>
      <c r="G33" s="179"/>
      <c r="H33" s="180" t="s">
        <v>83</v>
      </c>
      <c r="I33" s="181"/>
      <c r="J33" s="103"/>
      <c r="K33" s="122"/>
      <c r="L33" s="153"/>
      <c r="M33" s="154"/>
      <c r="N33" s="166"/>
      <c r="S33" s="2"/>
      <c r="U33" s="124"/>
      <c r="V33" s="123"/>
      <c r="W33" s="124"/>
      <c r="X33" s="123"/>
      <c r="Y33" s="123"/>
      <c r="Z33" s="123"/>
      <c r="AA33" s="2"/>
      <c r="AD33" s="21"/>
      <c r="AL33" s="108"/>
      <c r="AM33" s="109"/>
      <c r="AO33" s="108"/>
      <c r="AP33" s="109"/>
    </row>
    <row r="34" spans="2:42" ht="12.75" customHeight="1">
      <c r="B34" s="142"/>
      <c r="C34" s="186"/>
      <c r="D34" s="187"/>
      <c r="E34" s="144"/>
      <c r="F34" s="188" t="s">
        <v>84</v>
      </c>
      <c r="G34" s="189"/>
      <c r="H34" s="189"/>
      <c r="I34" s="189"/>
      <c r="J34" s="190"/>
      <c r="K34" s="189"/>
      <c r="L34" s="191">
        <f>SUM(L9:L32)</f>
        <v>0</v>
      </c>
      <c r="M34" s="59"/>
      <c r="N34" s="192">
        <f>SUM(N9:N32)</f>
        <v>0</v>
      </c>
      <c r="S34" s="2"/>
      <c r="V34" s="2"/>
      <c r="X34" s="2"/>
      <c r="AA34" s="2"/>
      <c r="AK34" s="108"/>
      <c r="AL34" s="109"/>
      <c r="AN34" s="108"/>
      <c r="AO34" s="109"/>
    </row>
    <row r="35" spans="2:42" ht="12.75" customHeight="1">
      <c r="B35" s="194"/>
      <c r="C35" s="195" t="s">
        <v>52</v>
      </c>
      <c r="D35" s="195" t="s">
        <v>35</v>
      </c>
      <c r="E35" s="197" t="s">
        <v>36</v>
      </c>
      <c r="F35" s="188"/>
      <c r="G35" s="189"/>
      <c r="H35" s="189"/>
      <c r="I35" s="189"/>
      <c r="J35" s="189"/>
      <c r="K35" s="189"/>
      <c r="L35" s="191"/>
      <c r="M35" s="59"/>
      <c r="N35" s="193"/>
      <c r="S35" s="2"/>
      <c r="V35" s="2"/>
      <c r="X35" s="2"/>
      <c r="AK35" s="108"/>
      <c r="AL35" s="109"/>
      <c r="AN35" s="108"/>
      <c r="AO35" s="109"/>
    </row>
    <row r="36" spans="2:42" ht="12.75" customHeight="1">
      <c r="B36" s="194"/>
      <c r="C36" s="195"/>
      <c r="D36" s="195"/>
      <c r="E36" s="197"/>
      <c r="F36" s="71" t="s">
        <v>93</v>
      </c>
      <c r="G36" s="72"/>
      <c r="H36" s="198" t="str">
        <f>AE21</f>
        <v/>
      </c>
      <c r="I36" s="198"/>
      <c r="J36" s="199"/>
      <c r="K36" s="199"/>
      <c r="L36" s="199"/>
      <c r="M36" s="199"/>
      <c r="N36" s="73"/>
      <c r="S36" s="2"/>
      <c r="V36" s="2"/>
      <c r="X36" s="2"/>
      <c r="AK36" s="108"/>
      <c r="AL36" s="109"/>
      <c r="AN36" s="108"/>
      <c r="AO36" s="109"/>
    </row>
    <row r="37" spans="2:42" ht="18.75" customHeight="1" thickBot="1">
      <c r="B37" s="194"/>
      <c r="C37" s="195"/>
      <c r="D37" s="195"/>
      <c r="E37" s="197"/>
      <c r="F37" s="74"/>
      <c r="G37" s="75"/>
      <c r="H37" s="200"/>
      <c r="I37" s="200"/>
      <c r="J37" s="201"/>
      <c r="K37" s="201"/>
      <c r="L37" s="201"/>
      <c r="M37" s="201"/>
      <c r="N37" s="76"/>
      <c r="S37" s="2"/>
      <c r="V37" s="2"/>
      <c r="X37" s="2"/>
      <c r="AN37" s="108"/>
      <c r="AO37" s="109"/>
    </row>
    <row r="38" spans="2:42" ht="17.25" customHeight="1" thickBot="1">
      <c r="B38" s="194"/>
      <c r="C38" s="195"/>
      <c r="D38" s="195"/>
      <c r="E38" s="197"/>
      <c r="F38" s="15">
        <v>99</v>
      </c>
      <c r="G38" s="202" t="s">
        <v>94</v>
      </c>
      <c r="H38" s="203"/>
      <c r="I38" s="203"/>
      <c r="J38" s="110"/>
      <c r="K38" s="204" t="str">
        <f>AB25</f>
        <v/>
      </c>
      <c r="L38" s="204"/>
      <c r="M38" s="205"/>
      <c r="N38" s="69">
        <f>L34-N34</f>
        <v>0</v>
      </c>
      <c r="S38" s="2"/>
      <c r="V38" s="2"/>
      <c r="X38" s="2"/>
      <c r="AA38" s="2"/>
      <c r="AB38" s="2"/>
      <c r="AC38" s="2"/>
      <c r="AN38" s="108"/>
      <c r="AO38" s="109"/>
    </row>
    <row r="39" spans="2:42" ht="21.75" customHeight="1">
      <c r="B39" s="194"/>
      <c r="C39" s="195" t="s">
        <v>38</v>
      </c>
      <c r="D39" s="195"/>
      <c r="E39" s="197" t="s">
        <v>39</v>
      </c>
      <c r="F39" s="212"/>
      <c r="G39" s="213"/>
      <c r="H39" s="213"/>
      <c r="I39" s="214"/>
      <c r="J39" s="215"/>
      <c r="K39" s="216"/>
      <c r="L39" s="217"/>
      <c r="M39" s="217"/>
      <c r="N39" s="105"/>
      <c r="S39" s="2"/>
      <c r="V39" s="2"/>
      <c r="X39" s="2"/>
      <c r="AA39" s="2"/>
      <c r="AB39" s="2"/>
      <c r="AC39" s="2"/>
      <c r="AN39" s="108"/>
      <c r="AO39" s="109"/>
    </row>
    <row r="40" spans="2:42" ht="10.5" customHeight="1" thickBot="1">
      <c r="B40" s="210"/>
      <c r="C40" s="196"/>
      <c r="D40" s="196"/>
      <c r="E40" s="211"/>
      <c r="F40" s="79" t="s">
        <v>40</v>
      </c>
      <c r="G40" s="77"/>
      <c r="H40" s="77"/>
      <c r="I40" s="77" t="s">
        <v>41</v>
      </c>
      <c r="J40" s="77"/>
      <c r="K40" s="77" t="s">
        <v>42</v>
      </c>
      <c r="L40" s="77"/>
      <c r="M40" s="77" t="s">
        <v>43</v>
      </c>
      <c r="N40" s="78"/>
      <c r="S40" s="2"/>
      <c r="V40" s="2"/>
      <c r="X40" s="2"/>
      <c r="AA40" s="2"/>
      <c r="AB40" s="2"/>
      <c r="AC40" s="2"/>
      <c r="AN40" s="108"/>
      <c r="AO40" s="109"/>
    </row>
    <row r="41" spans="2:42" ht="16.5" thickBot="1">
      <c r="F41" s="17"/>
      <c r="G41" s="17"/>
      <c r="H41" s="17"/>
      <c r="I41" s="17"/>
      <c r="K41" s="17"/>
      <c r="L41" s="20"/>
      <c r="M41" s="17"/>
      <c r="O41" s="17"/>
      <c r="S41" s="16"/>
      <c r="U41" s="17"/>
      <c r="V41" s="20"/>
      <c r="W41" s="17"/>
      <c r="AA41" s="2"/>
      <c r="AB41" s="2"/>
      <c r="AC41" s="2"/>
      <c r="AN41" s="108"/>
      <c r="AO41" s="109"/>
    </row>
    <row r="42" spans="2:42">
      <c r="F42" s="17"/>
      <c r="G42" s="17"/>
      <c r="H42" s="17"/>
      <c r="I42" s="17"/>
      <c r="K42" s="17"/>
      <c r="L42" s="20"/>
      <c r="M42" s="17"/>
      <c r="O42" s="17"/>
      <c r="P42" s="17"/>
      <c r="Q42" s="17"/>
      <c r="R42" s="206"/>
      <c r="S42" s="207"/>
      <c r="U42" s="17"/>
      <c r="V42" s="20"/>
      <c r="W42" s="17"/>
      <c r="AA42" s="2"/>
      <c r="AB42" s="2"/>
      <c r="AC42" s="2"/>
      <c r="AN42" s="108"/>
      <c r="AO42" s="109"/>
    </row>
    <row r="43" spans="2:42" ht="13.5" thickBot="1">
      <c r="F43" s="17"/>
      <c r="G43" s="17"/>
      <c r="H43" s="17"/>
      <c r="I43" s="17"/>
      <c r="K43" s="17"/>
      <c r="L43" s="20"/>
      <c r="M43" s="17"/>
      <c r="O43" s="17"/>
      <c r="P43" s="17"/>
      <c r="Q43" s="17"/>
      <c r="R43" s="208"/>
      <c r="S43" s="209"/>
      <c r="U43" s="17"/>
      <c r="V43" s="20"/>
      <c r="W43" s="17"/>
      <c r="AA43" s="2"/>
      <c r="AB43" s="2"/>
      <c r="AC43" s="2"/>
      <c r="AN43" s="108"/>
      <c r="AO43" s="109"/>
    </row>
    <row r="44" spans="2:42">
      <c r="F44" s="17"/>
      <c r="G44" s="17"/>
      <c r="H44" s="17"/>
      <c r="I44" s="17"/>
      <c r="K44" s="17"/>
      <c r="L44" s="20"/>
      <c r="M44" s="17"/>
      <c r="O44" s="17"/>
      <c r="P44" s="17"/>
      <c r="Q44" s="17"/>
      <c r="R44" s="17"/>
      <c r="S44" s="20"/>
      <c r="U44" s="17"/>
      <c r="V44" s="20"/>
      <c r="W44" s="17"/>
      <c r="AA44" s="2"/>
      <c r="AB44" s="2"/>
      <c r="AC44" s="2"/>
      <c r="AN44" s="108"/>
      <c r="AO44" s="109"/>
    </row>
    <row r="45" spans="2:42">
      <c r="F45" s="17"/>
      <c r="G45" s="17"/>
      <c r="H45" s="17"/>
      <c r="I45" s="17"/>
      <c r="K45" s="17"/>
      <c r="L45" s="20"/>
      <c r="M45" s="17"/>
      <c r="O45" s="17"/>
      <c r="P45" s="17"/>
      <c r="Q45" s="17"/>
      <c r="R45" s="17"/>
      <c r="S45" s="20"/>
      <c r="U45" s="17"/>
      <c r="V45" s="20"/>
      <c r="W45" s="17"/>
      <c r="AA45" s="2"/>
      <c r="AB45" s="2"/>
      <c r="AC45" s="2"/>
      <c r="AN45" s="108"/>
      <c r="AO45" s="109"/>
    </row>
    <row r="46" spans="2:42">
      <c r="F46" s="17"/>
      <c r="G46" s="17"/>
      <c r="H46" s="17"/>
      <c r="I46" s="17"/>
      <c r="K46" s="17"/>
      <c r="L46" s="20"/>
      <c r="M46" s="17"/>
      <c r="O46" s="17"/>
      <c r="P46" s="17"/>
      <c r="Q46" s="17"/>
      <c r="R46" s="17"/>
      <c r="S46" s="20"/>
      <c r="U46" s="17"/>
      <c r="V46" s="20"/>
      <c r="W46" s="17"/>
      <c r="AA46" s="2"/>
      <c r="AB46" s="2"/>
      <c r="AC46" s="2"/>
    </row>
    <row r="47" spans="2:42">
      <c r="F47" s="17"/>
      <c r="G47" s="17"/>
      <c r="H47" s="17"/>
      <c r="I47" s="17"/>
      <c r="K47" s="17"/>
      <c r="L47" s="20"/>
      <c r="M47" s="17"/>
      <c r="O47" s="17"/>
      <c r="P47" s="17"/>
      <c r="Q47" s="17"/>
      <c r="R47" s="17"/>
      <c r="S47" s="20"/>
      <c r="U47" s="17"/>
      <c r="V47" s="20"/>
      <c r="W47" s="17"/>
      <c r="AA47" s="2"/>
      <c r="AB47" s="2"/>
      <c r="AC47" s="2"/>
    </row>
    <row r="48" spans="2:42">
      <c r="F48" s="17"/>
      <c r="G48" s="17"/>
      <c r="H48" s="17"/>
      <c r="I48" s="17"/>
      <c r="K48" s="17"/>
      <c r="L48" s="20"/>
      <c r="M48" s="17"/>
      <c r="O48" s="17"/>
      <c r="P48" s="17"/>
      <c r="Q48" s="17"/>
      <c r="R48" s="17"/>
      <c r="S48" s="20"/>
      <c r="U48" s="17"/>
      <c r="V48" s="20"/>
      <c r="W48" s="17"/>
      <c r="AA48" s="2"/>
      <c r="AB48" s="2"/>
      <c r="AC48" s="2"/>
    </row>
    <row r="49" spans="6:29">
      <c r="F49" s="17"/>
      <c r="G49" s="17"/>
      <c r="H49" s="17"/>
      <c r="I49" s="17"/>
      <c r="K49" s="17"/>
      <c r="L49" s="20"/>
      <c r="M49" s="17"/>
      <c r="O49" s="17"/>
      <c r="P49" s="17"/>
      <c r="Q49" s="17"/>
      <c r="R49" s="17"/>
      <c r="S49" s="20"/>
      <c r="U49" s="17"/>
      <c r="V49" s="20"/>
      <c r="W49" s="17"/>
      <c r="AA49" s="2"/>
      <c r="AB49" s="2"/>
      <c r="AC49" s="2"/>
    </row>
    <row r="50" spans="6:29">
      <c r="F50" s="17"/>
      <c r="G50" s="17"/>
      <c r="H50" s="17"/>
      <c r="I50" s="17"/>
      <c r="K50" s="17"/>
      <c r="L50" s="20"/>
      <c r="M50" s="17"/>
      <c r="O50" s="17"/>
      <c r="P50" s="17"/>
      <c r="Q50" s="17"/>
      <c r="R50" s="17"/>
      <c r="S50" s="20"/>
      <c r="U50" s="17"/>
      <c r="V50" s="20"/>
      <c r="W50" s="17"/>
      <c r="AA50" s="2"/>
      <c r="AB50" s="2"/>
      <c r="AC50" s="2"/>
    </row>
    <row r="51" spans="6:29">
      <c r="F51" s="17"/>
      <c r="G51" s="17"/>
      <c r="H51" s="17"/>
      <c r="I51" s="17"/>
      <c r="K51" s="17"/>
      <c r="L51" s="20"/>
      <c r="M51" s="17"/>
      <c r="O51" s="17"/>
      <c r="P51" s="17"/>
      <c r="Q51" s="17"/>
      <c r="R51" s="17"/>
      <c r="S51" s="20"/>
      <c r="U51" s="17"/>
      <c r="V51" s="20"/>
      <c r="W51" s="17"/>
      <c r="AA51" s="2"/>
      <c r="AB51" s="2"/>
      <c r="AC51" s="2"/>
    </row>
    <row r="52" spans="6:29">
      <c r="F52" s="17"/>
      <c r="G52" s="17"/>
      <c r="H52" s="17"/>
      <c r="I52" s="17"/>
      <c r="K52" s="17"/>
      <c r="L52" s="20"/>
      <c r="M52" s="17"/>
      <c r="O52" s="17"/>
      <c r="P52" s="17"/>
      <c r="Q52" s="17"/>
      <c r="R52" s="17"/>
      <c r="S52" s="20"/>
      <c r="U52" s="17"/>
      <c r="V52" s="20"/>
      <c r="W52" s="17"/>
      <c r="AA52" s="2"/>
      <c r="AB52" s="2"/>
      <c r="AC52" s="2"/>
    </row>
    <row r="53" spans="6:29" s="44" customFormat="1">
      <c r="F53" s="17"/>
      <c r="G53" s="17"/>
      <c r="H53" s="17"/>
      <c r="I53" s="17"/>
      <c r="J53" s="19"/>
      <c r="K53" s="17"/>
      <c r="L53" s="20"/>
      <c r="M53" s="17"/>
      <c r="O53" s="17"/>
      <c r="P53" s="17"/>
      <c r="Q53" s="17"/>
      <c r="R53" s="17"/>
      <c r="S53" s="20"/>
      <c r="T53" s="2"/>
      <c r="U53" s="17"/>
      <c r="V53" s="20"/>
      <c r="W53" s="17"/>
      <c r="AA53" s="2"/>
      <c r="AB53" s="2"/>
      <c r="AC53" s="2"/>
    </row>
    <row r="54" spans="6:29" s="44" customFormat="1">
      <c r="F54" s="17"/>
      <c r="G54" s="17"/>
      <c r="H54" s="17"/>
      <c r="I54" s="17"/>
      <c r="J54" s="19"/>
      <c r="K54" s="17"/>
      <c r="L54" s="20"/>
      <c r="M54" s="17"/>
      <c r="O54" s="17"/>
      <c r="P54" s="17"/>
      <c r="Q54" s="17"/>
      <c r="R54" s="17"/>
      <c r="S54" s="20"/>
      <c r="T54" s="2"/>
      <c r="U54" s="17"/>
      <c r="V54" s="20"/>
      <c r="W54" s="17"/>
    </row>
    <row r="55" spans="6:29" s="44" customFormat="1" ht="25.5" customHeight="1">
      <c r="F55" s="17"/>
      <c r="G55" s="17"/>
      <c r="H55" s="17"/>
      <c r="I55" s="17"/>
      <c r="J55" s="19"/>
      <c r="K55" s="17"/>
      <c r="L55" s="20"/>
      <c r="M55" s="17"/>
      <c r="O55" s="17"/>
      <c r="P55" s="17"/>
      <c r="Q55" s="17"/>
      <c r="R55" s="17"/>
      <c r="S55" s="20"/>
      <c r="T55" s="2"/>
      <c r="U55" s="17"/>
      <c r="V55" s="20"/>
      <c r="W55" s="17"/>
    </row>
    <row r="56" spans="6:29" s="44" customFormat="1" ht="27" customHeight="1">
      <c r="F56" s="17"/>
      <c r="G56" s="17"/>
      <c r="H56" s="17"/>
      <c r="I56" s="17"/>
      <c r="J56" s="19"/>
      <c r="K56" s="17"/>
      <c r="L56" s="20"/>
      <c r="M56" s="17"/>
      <c r="O56" s="17"/>
      <c r="P56" s="17"/>
      <c r="Q56" s="17"/>
      <c r="R56" s="17"/>
      <c r="S56" s="20"/>
      <c r="T56" s="2"/>
      <c r="U56" s="17"/>
      <c r="V56" s="20"/>
      <c r="W56" s="17"/>
    </row>
    <row r="57" spans="6:29" s="44" customFormat="1">
      <c r="F57" s="21"/>
      <c r="G57" s="2"/>
      <c r="H57" s="2"/>
      <c r="I57" s="2"/>
      <c r="J57" s="19"/>
      <c r="K57" s="2"/>
      <c r="L57" s="22"/>
      <c r="M57" s="2"/>
      <c r="O57" s="2"/>
      <c r="P57" s="17"/>
      <c r="Q57" s="17"/>
      <c r="R57" s="17"/>
      <c r="S57" s="20"/>
      <c r="T57" s="2"/>
      <c r="U57" s="2"/>
      <c r="V57" s="22"/>
      <c r="W57" s="2"/>
    </row>
    <row r="58" spans="6:29" s="44" customFormat="1">
      <c r="F58" s="21"/>
      <c r="G58" s="2"/>
      <c r="H58" s="2"/>
      <c r="I58" s="2"/>
      <c r="J58" s="19"/>
      <c r="K58" s="2"/>
      <c r="L58" s="22"/>
      <c r="M58" s="2"/>
      <c r="O58" s="2"/>
      <c r="P58" s="2"/>
      <c r="Q58" s="2"/>
      <c r="R58" s="17"/>
      <c r="S58" s="20"/>
      <c r="T58" s="2"/>
      <c r="U58" s="2"/>
      <c r="V58" s="22"/>
      <c r="W58" s="2"/>
    </row>
    <row r="59" spans="6:29" s="44" customFormat="1">
      <c r="F59" s="21"/>
      <c r="G59" s="2"/>
      <c r="H59" s="2"/>
      <c r="I59" s="2"/>
      <c r="J59" s="19"/>
      <c r="K59" s="2"/>
      <c r="L59" s="22"/>
      <c r="M59" s="2"/>
      <c r="O59" s="2"/>
      <c r="P59" s="2"/>
      <c r="Q59" s="2"/>
      <c r="R59" s="17"/>
      <c r="S59" s="20"/>
      <c r="T59" s="2"/>
      <c r="U59" s="2"/>
      <c r="V59" s="22"/>
      <c r="W59" s="2"/>
    </row>
    <row r="60" spans="6:29">
      <c r="AA60" s="44"/>
      <c r="AB60" s="44"/>
      <c r="AC60" s="44"/>
    </row>
  </sheetData>
  <mergeCells count="190">
    <mergeCell ref="R42:S42"/>
    <mergeCell ref="R43:S43"/>
    <mergeCell ref="B39:B40"/>
    <mergeCell ref="C39:C40"/>
    <mergeCell ref="E39:E40"/>
    <mergeCell ref="F39:H39"/>
    <mergeCell ref="I39:J39"/>
    <mergeCell ref="K39:M39"/>
    <mergeCell ref="B35:B38"/>
    <mergeCell ref="C35:C38"/>
    <mergeCell ref="D35:D40"/>
    <mergeCell ref="E35:E38"/>
    <mergeCell ref="H36:M37"/>
    <mergeCell ref="G38:I38"/>
    <mergeCell ref="K38:M38"/>
    <mergeCell ref="N30:N31"/>
    <mergeCell ref="H31:I31"/>
    <mergeCell ref="H32:I32"/>
    <mergeCell ref="K32:K33"/>
    <mergeCell ref="L32:L33"/>
    <mergeCell ref="F34:K35"/>
    <mergeCell ref="L34:L35"/>
    <mergeCell ref="N34:N35"/>
    <mergeCell ref="U28:U29"/>
    <mergeCell ref="V28:V29"/>
    <mergeCell ref="W28:W29"/>
    <mergeCell ref="M32:M33"/>
    <mergeCell ref="N32:N33"/>
    <mergeCell ref="H33:I33"/>
    <mergeCell ref="U30:U31"/>
    <mergeCell ref="U32:U33"/>
    <mergeCell ref="L30:L31"/>
    <mergeCell ref="M30:M31"/>
    <mergeCell ref="Z32:Z33"/>
    <mergeCell ref="W30:W31"/>
    <mergeCell ref="X30:X31"/>
    <mergeCell ref="Y30:Y31"/>
    <mergeCell ref="Z30:Z31"/>
    <mergeCell ref="V32:V33"/>
    <mergeCell ref="W32:W33"/>
    <mergeCell ref="X32:X33"/>
    <mergeCell ref="Y32:Y33"/>
    <mergeCell ref="V30:V31"/>
    <mergeCell ref="X28:X29"/>
    <mergeCell ref="Y28:Y29"/>
    <mergeCell ref="Z28:Z29"/>
    <mergeCell ref="X24:X25"/>
    <mergeCell ref="W26:W27"/>
    <mergeCell ref="X26:X27"/>
    <mergeCell ref="Y26:Y27"/>
    <mergeCell ref="W24:W25"/>
    <mergeCell ref="Y24:Y25"/>
    <mergeCell ref="G30:G33"/>
    <mergeCell ref="H30:I30"/>
    <mergeCell ref="K30:K31"/>
    <mergeCell ref="Z26:Z27"/>
    <mergeCell ref="B27:B34"/>
    <mergeCell ref="C27:D34"/>
    <mergeCell ref="E27:E34"/>
    <mergeCell ref="H27:I27"/>
    <mergeCell ref="H28:I28"/>
    <mergeCell ref="K28:K29"/>
    <mergeCell ref="L28:L29"/>
    <mergeCell ref="M28:M29"/>
    <mergeCell ref="N28:N29"/>
    <mergeCell ref="M26:M27"/>
    <mergeCell ref="N26:N27"/>
    <mergeCell ref="H29:I29"/>
    <mergeCell ref="U26:U27"/>
    <mergeCell ref="V26:V27"/>
    <mergeCell ref="M24:M25"/>
    <mergeCell ref="N24:N25"/>
    <mergeCell ref="U24:U25"/>
    <mergeCell ref="V24:V25"/>
    <mergeCell ref="AA23:AC23"/>
    <mergeCell ref="B24:B25"/>
    <mergeCell ref="C24:C25"/>
    <mergeCell ref="H24:I24"/>
    <mergeCell ref="K24:K25"/>
    <mergeCell ref="L24:L25"/>
    <mergeCell ref="L22:L23"/>
    <mergeCell ref="M22:M23"/>
    <mergeCell ref="N22:N23"/>
    <mergeCell ref="U22:U23"/>
    <mergeCell ref="C21:C23"/>
    <mergeCell ref="D21:D26"/>
    <mergeCell ref="E21:E26"/>
    <mergeCell ref="H21:I21"/>
    <mergeCell ref="H22:I22"/>
    <mergeCell ref="K22:K23"/>
    <mergeCell ref="Z24:Z25"/>
    <mergeCell ref="H25:I25"/>
    <mergeCell ref="H26:I26"/>
    <mergeCell ref="X20:X21"/>
    <mergeCell ref="Y20:Y21"/>
    <mergeCell ref="Z20:Z21"/>
    <mergeCell ref="W20:W21"/>
    <mergeCell ref="V22:V23"/>
    <mergeCell ref="W22:W23"/>
    <mergeCell ref="U20:U21"/>
    <mergeCell ref="Y18:Y19"/>
    <mergeCell ref="X22:X23"/>
    <mergeCell ref="Y22:Y23"/>
    <mergeCell ref="Z22:Z23"/>
    <mergeCell ref="U18:U19"/>
    <mergeCell ref="V18:V19"/>
    <mergeCell ref="W18:W19"/>
    <mergeCell ref="X18:X19"/>
    <mergeCell ref="V20:V21"/>
    <mergeCell ref="H23:I23"/>
    <mergeCell ref="K26:K27"/>
    <mergeCell ref="L26:L27"/>
    <mergeCell ref="B19:B23"/>
    <mergeCell ref="C19:D20"/>
    <mergeCell ref="E19:E20"/>
    <mergeCell ref="H19:I19"/>
    <mergeCell ref="H20:I20"/>
    <mergeCell ref="G18:G29"/>
    <mergeCell ref="H18:I18"/>
    <mergeCell ref="M18:M19"/>
    <mergeCell ref="N18:N19"/>
    <mergeCell ref="K20:K21"/>
    <mergeCell ref="L20:L21"/>
    <mergeCell ref="M20:M21"/>
    <mergeCell ref="N20:N21"/>
    <mergeCell ref="K18:K19"/>
    <mergeCell ref="L18:L19"/>
    <mergeCell ref="B14:B17"/>
    <mergeCell ref="C14:C17"/>
    <mergeCell ref="D14:D17"/>
    <mergeCell ref="E14:E17"/>
    <mergeCell ref="V14:V17"/>
    <mergeCell ref="W14:W17"/>
    <mergeCell ref="H15:I15"/>
    <mergeCell ref="K15:K16"/>
    <mergeCell ref="L15:L16"/>
    <mergeCell ref="H16:I16"/>
    <mergeCell ref="M12:M13"/>
    <mergeCell ref="N12:N13"/>
    <mergeCell ref="G14:G17"/>
    <mergeCell ref="H14:I14"/>
    <mergeCell ref="M14:M17"/>
    <mergeCell ref="U14:U17"/>
    <mergeCell ref="H17:I17"/>
    <mergeCell ref="Y9:Y10"/>
    <mergeCell ref="G10:I10"/>
    <mergeCell ref="B11:B13"/>
    <mergeCell ref="C11:D13"/>
    <mergeCell ref="E11:E13"/>
    <mergeCell ref="G11:I11"/>
    <mergeCell ref="F12:F13"/>
    <mergeCell ref="G12:I13"/>
    <mergeCell ref="J12:J13"/>
    <mergeCell ref="K12:K13"/>
    <mergeCell ref="W9:W10"/>
    <mergeCell ref="W12:W13"/>
    <mergeCell ref="X12:X13"/>
    <mergeCell ref="V12:V13"/>
    <mergeCell ref="L9:L10"/>
    <mergeCell ref="M9:M10"/>
    <mergeCell ref="N9:N10"/>
    <mergeCell ref="U9:U10"/>
    <mergeCell ref="U12:U13"/>
    <mergeCell ref="L12:L13"/>
    <mergeCell ref="B9:B10"/>
    <mergeCell ref="C9:D10"/>
    <mergeCell ref="E9:E10"/>
    <mergeCell ref="G9:I9"/>
    <mergeCell ref="W7:X7"/>
    <mergeCell ref="G8:J8"/>
    <mergeCell ref="K8:L8"/>
    <mergeCell ref="M8:N8"/>
    <mergeCell ref="W8:X8"/>
    <mergeCell ref="V9:V10"/>
    <mergeCell ref="K9:K10"/>
    <mergeCell ref="X9:X10"/>
    <mergeCell ref="B1:N1"/>
    <mergeCell ref="B2:N2"/>
    <mergeCell ref="B3:N3"/>
    <mergeCell ref="B4:N4"/>
    <mergeCell ref="C5:D5"/>
    <mergeCell ref="F5:N5"/>
    <mergeCell ref="B6:B8"/>
    <mergeCell ref="C6:C8"/>
    <mergeCell ref="D6:D8"/>
    <mergeCell ref="E6:E8"/>
    <mergeCell ref="F6:N6"/>
    <mergeCell ref="G7:J7"/>
    <mergeCell ref="K7:L7"/>
    <mergeCell ref="M7:N7"/>
  </mergeCells>
  <phoneticPr fontId="19" type="noConversion"/>
  <pageMargins left="0.7" right="0.7" top="0.78740157499999996" bottom="0.78740157499999996" header="0.3" footer="0.3"/>
  <legacyDrawing r:id="rId1"/>
  <oleObjects>
    <oleObject progId="Word.Picture.8" shapeId="204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tabSelected="1" workbookViewId="0">
      <selection activeCell="V38" sqref="V38"/>
    </sheetView>
  </sheetViews>
  <sheetFormatPr defaultRowHeight="12.75"/>
  <cols>
    <col min="1" max="1" width="3.42578125" style="18" customWidth="1"/>
    <col min="2" max="3" width="2" style="42" customWidth="1"/>
    <col min="4" max="4" width="2" style="43" customWidth="1"/>
    <col min="5" max="5" width="4.28515625" style="21" customWidth="1"/>
    <col min="6" max="6" width="3.140625" style="2" customWidth="1"/>
    <col min="7" max="7" width="9.28515625" style="2" customWidth="1"/>
    <col min="8" max="8" width="5.140625" style="2" customWidth="1"/>
    <col min="9" max="9" width="6.42578125" style="19" customWidth="1"/>
    <col min="10" max="10" width="13" style="2" customWidth="1"/>
    <col min="11" max="11" width="5.42578125" style="22" customWidth="1"/>
    <col min="12" max="12" width="5.140625" style="2" customWidth="1"/>
    <col min="13" max="13" width="6.42578125" style="44" customWidth="1"/>
    <col min="14" max="14" width="9.140625" style="2"/>
    <col min="15" max="16" width="8.28515625" style="52" hidden="1" customWidth="1"/>
    <col min="17" max="17" width="8.7109375" style="52" hidden="1" customWidth="1"/>
    <col min="18" max="18" width="8.28515625" style="92" hidden="1" customWidth="1"/>
    <col min="19" max="20" width="0" style="52" hidden="1" customWidth="1"/>
    <col min="21" max="21" width="0" style="2" hidden="1" customWidth="1"/>
    <col min="22" max="16384" width="9.140625" style="2"/>
  </cols>
  <sheetData>
    <row r="1" spans="1:20" s="1" customFormat="1" ht="18.75" customHeight="1">
      <c r="A1" s="50" t="s">
        <v>55</v>
      </c>
      <c r="B1" s="134" t="s">
        <v>0</v>
      </c>
      <c r="C1" s="134"/>
      <c r="D1" s="23" t="s">
        <v>1</v>
      </c>
      <c r="E1" s="257" t="s">
        <v>58</v>
      </c>
      <c r="F1" s="258"/>
      <c r="G1" s="258"/>
      <c r="H1" s="258"/>
      <c r="I1" s="258"/>
      <c r="J1" s="258"/>
      <c r="K1" s="258"/>
      <c r="L1" s="258"/>
      <c r="M1" s="259"/>
      <c r="O1" s="51"/>
      <c r="P1" s="51"/>
      <c r="Q1" s="51"/>
      <c r="R1" s="51"/>
      <c r="S1" s="51"/>
      <c r="T1" s="51"/>
    </row>
    <row r="2" spans="1:20" ht="18.75" customHeight="1" thickBot="1">
      <c r="A2" s="302">
        <f>M9</f>
        <v>0</v>
      </c>
      <c r="B2" s="140" t="s">
        <v>2</v>
      </c>
      <c r="C2" s="112"/>
      <c r="D2" s="114" t="s">
        <v>3</v>
      </c>
      <c r="E2" s="308"/>
      <c r="F2" s="309"/>
      <c r="G2" s="309"/>
      <c r="H2" s="309"/>
      <c r="I2" s="309"/>
      <c r="J2" s="309"/>
      <c r="K2" s="309"/>
      <c r="L2" s="309"/>
      <c r="M2" s="310"/>
      <c r="R2" s="52"/>
    </row>
    <row r="3" spans="1:20" s="4" customFormat="1" ht="11.25" customHeight="1">
      <c r="A3" s="303"/>
      <c r="B3" s="141"/>
      <c r="C3" s="113"/>
      <c r="D3" s="115"/>
      <c r="E3" s="3" t="s">
        <v>4</v>
      </c>
      <c r="F3" s="120" t="s">
        <v>5</v>
      </c>
      <c r="G3" s="318"/>
      <c r="H3" s="318"/>
      <c r="I3" s="318"/>
      <c r="J3" s="318"/>
      <c r="K3" s="319"/>
      <c r="L3" s="24" t="s">
        <v>7</v>
      </c>
      <c r="M3" s="25" t="s">
        <v>8</v>
      </c>
      <c r="O3" s="84"/>
      <c r="P3" s="84"/>
      <c r="Q3" s="84" t="s">
        <v>7</v>
      </c>
      <c r="R3" s="85" t="s">
        <v>8</v>
      </c>
      <c r="S3" s="84"/>
      <c r="T3" s="84"/>
    </row>
    <row r="4" spans="1:20" s="7" customFormat="1" ht="18.75" customHeight="1" thickBot="1">
      <c r="A4" s="303"/>
      <c r="B4" s="141"/>
      <c r="C4" s="113"/>
      <c r="D4" s="115"/>
      <c r="E4" s="26" t="s">
        <v>9</v>
      </c>
      <c r="F4" s="148" t="s">
        <v>10</v>
      </c>
      <c r="G4" s="311"/>
      <c r="H4" s="311"/>
      <c r="I4" s="311"/>
      <c r="J4" s="311"/>
      <c r="K4" s="320"/>
      <c r="L4" s="27" t="s">
        <v>12</v>
      </c>
      <c r="M4" s="28" t="s">
        <v>13</v>
      </c>
      <c r="O4" s="86"/>
      <c r="P4" s="86"/>
      <c r="Q4" s="29" t="s">
        <v>12</v>
      </c>
      <c r="R4" s="87" t="s">
        <v>13</v>
      </c>
      <c r="S4" s="86"/>
      <c r="T4" s="86"/>
    </row>
    <row r="5" spans="1:20" s="7" customFormat="1" ht="12" customHeight="1">
      <c r="A5" s="254"/>
      <c r="B5" s="143" t="s">
        <v>15</v>
      </c>
      <c r="C5" s="143"/>
      <c r="D5" s="144" t="s">
        <v>16</v>
      </c>
      <c r="E5" s="297">
        <v>94</v>
      </c>
      <c r="F5" s="273" t="s">
        <v>44</v>
      </c>
      <c r="G5" s="274"/>
      <c r="H5" s="274"/>
      <c r="I5" s="274"/>
      <c r="J5" s="275"/>
      <c r="K5" s="269"/>
      <c r="L5" s="271">
        <v>1</v>
      </c>
      <c r="M5" s="305">
        <f>L5*K5</f>
        <v>0</v>
      </c>
      <c r="O5" s="86"/>
      <c r="P5" s="86"/>
      <c r="Q5" s="29"/>
      <c r="R5" s="87"/>
      <c r="S5" s="86"/>
      <c r="T5" s="86"/>
    </row>
    <row r="6" spans="1:20" s="7" customFormat="1" ht="12" customHeight="1">
      <c r="A6" s="254"/>
      <c r="B6" s="143"/>
      <c r="C6" s="143"/>
      <c r="D6" s="144"/>
      <c r="E6" s="159"/>
      <c r="F6" s="249"/>
      <c r="G6" s="250"/>
      <c r="H6" s="250"/>
      <c r="I6" s="250"/>
      <c r="J6" s="251"/>
      <c r="K6" s="270"/>
      <c r="L6" s="272"/>
      <c r="M6" s="306"/>
      <c r="O6" s="86"/>
      <c r="P6" s="86"/>
      <c r="Q6" s="29"/>
      <c r="R6" s="87"/>
      <c r="S6" s="86"/>
      <c r="T6" s="86"/>
    </row>
    <row r="7" spans="1:20" s="7" customFormat="1" ht="12" customHeight="1">
      <c r="A7" s="254"/>
      <c r="B7" s="156" t="s">
        <v>18</v>
      </c>
      <c r="C7" s="156"/>
      <c r="D7" s="144" t="s">
        <v>19</v>
      </c>
      <c r="E7" s="159">
        <v>95</v>
      </c>
      <c r="F7" s="281" t="s">
        <v>45</v>
      </c>
      <c r="G7" s="282"/>
      <c r="H7" s="282"/>
      <c r="I7" s="282"/>
      <c r="J7" s="299"/>
      <c r="K7" s="270"/>
      <c r="L7" s="272">
        <v>1</v>
      </c>
      <c r="M7" s="276">
        <f>L7*K7</f>
        <v>0</v>
      </c>
      <c r="O7" s="86"/>
      <c r="P7" s="86"/>
      <c r="Q7" s="29"/>
      <c r="R7" s="87"/>
      <c r="S7" s="86"/>
      <c r="T7" s="86"/>
    </row>
    <row r="8" spans="1:20" s="7" customFormat="1" ht="12" customHeight="1" thickBot="1">
      <c r="A8" s="254"/>
      <c r="B8" s="156"/>
      <c r="C8" s="156"/>
      <c r="D8" s="144"/>
      <c r="E8" s="159"/>
      <c r="F8" s="281"/>
      <c r="G8" s="282"/>
      <c r="H8" s="282"/>
      <c r="I8" s="282"/>
      <c r="J8" s="299"/>
      <c r="K8" s="288"/>
      <c r="L8" s="298"/>
      <c r="M8" s="277"/>
      <c r="O8" s="232">
        <f>TRUNC(P8,2)</f>
        <v>0</v>
      </c>
      <c r="P8" s="232">
        <f>(I7+I8)/2</f>
        <v>0</v>
      </c>
      <c r="Q8" s="232"/>
      <c r="R8" s="235">
        <f>O8*L5</f>
        <v>0</v>
      </c>
      <c r="S8" s="86"/>
      <c r="T8" s="86"/>
    </row>
    <row r="9" spans="1:20" s="7" customFormat="1" ht="12" customHeight="1">
      <c r="A9" s="254"/>
      <c r="B9" s="156"/>
      <c r="C9" s="156"/>
      <c r="D9" s="144"/>
      <c r="E9" s="228">
        <v>99</v>
      </c>
      <c r="F9" s="240" t="s">
        <v>37</v>
      </c>
      <c r="G9" s="321"/>
      <c r="H9" s="321"/>
      <c r="I9" s="321"/>
      <c r="J9" s="241"/>
      <c r="K9" s="242"/>
      <c r="L9" s="322"/>
      <c r="M9" s="286">
        <f>SUM(M5:M8)</f>
        <v>0</v>
      </c>
      <c r="O9" s="232"/>
      <c r="P9" s="232"/>
      <c r="Q9" s="232"/>
      <c r="R9" s="235"/>
      <c r="S9" s="86"/>
      <c r="T9" s="86"/>
    </row>
    <row r="10" spans="1:20" s="7" customFormat="1" ht="12" customHeight="1" thickBot="1">
      <c r="A10" s="300"/>
      <c r="B10" s="169" t="s">
        <v>20</v>
      </c>
      <c r="C10" s="169" t="s">
        <v>21</v>
      </c>
      <c r="D10" s="172" t="s">
        <v>22</v>
      </c>
      <c r="E10" s="229"/>
      <c r="F10" s="323"/>
      <c r="G10" s="324"/>
      <c r="H10" s="324"/>
      <c r="I10" s="324"/>
      <c r="J10" s="242"/>
      <c r="K10" s="242"/>
      <c r="L10" s="325"/>
      <c r="M10" s="287"/>
      <c r="O10" s="232">
        <f>TRUNC(P10,2)</f>
        <v>0</v>
      </c>
      <c r="P10" s="232">
        <f>(I11+I12)/2</f>
        <v>0</v>
      </c>
      <c r="Q10" s="93"/>
      <c r="R10" s="235">
        <f>O10*L9</f>
        <v>0</v>
      </c>
      <c r="S10" s="86"/>
      <c r="T10" s="86"/>
    </row>
    <row r="11" spans="1:20" s="7" customFormat="1" ht="12" customHeight="1">
      <c r="A11" s="301"/>
      <c r="B11" s="170"/>
      <c r="C11" s="170"/>
      <c r="D11" s="173"/>
      <c r="E11" s="237" t="s">
        <v>59</v>
      </c>
      <c r="F11" s="238"/>
      <c r="G11" s="238"/>
      <c r="H11" s="289" t="str">
        <f>S39</f>
        <v/>
      </c>
      <c r="I11" s="290"/>
      <c r="J11" s="290"/>
      <c r="K11" s="290"/>
      <c r="L11" s="290"/>
      <c r="M11" s="291"/>
      <c r="O11" s="232"/>
      <c r="P11" s="232"/>
      <c r="Q11" s="93"/>
      <c r="R11" s="235"/>
      <c r="S11" s="86"/>
      <c r="T11" s="86"/>
    </row>
    <row r="12" spans="1:20" s="7" customFormat="1" ht="12" customHeight="1" thickBot="1">
      <c r="A12" s="301"/>
      <c r="B12" s="170"/>
      <c r="C12" s="170"/>
      <c r="D12" s="173"/>
      <c r="E12" s="82"/>
      <c r="F12" s="83"/>
      <c r="G12" s="83"/>
      <c r="H12" s="292"/>
      <c r="I12" s="292"/>
      <c r="J12" s="292"/>
      <c r="K12" s="292"/>
      <c r="L12" s="292"/>
      <c r="M12" s="293"/>
      <c r="O12" s="232">
        <f>TRUNC(P12,2)</f>
        <v>0</v>
      </c>
      <c r="P12" s="232">
        <f>(I16+I17)/2</f>
        <v>0</v>
      </c>
      <c r="Q12" s="93"/>
      <c r="R12" s="235">
        <f>O12*L16</f>
        <v>0</v>
      </c>
      <c r="S12" s="86"/>
      <c r="T12" s="86"/>
    </row>
    <row r="13" spans="1:20" s="7" customFormat="1" ht="12" customHeight="1">
      <c r="A13" s="301"/>
      <c r="B13" s="171"/>
      <c r="C13" s="171"/>
      <c r="D13" s="174"/>
      <c r="E13" s="3" t="s">
        <v>4</v>
      </c>
      <c r="F13" s="120" t="s">
        <v>5</v>
      </c>
      <c r="G13" s="318"/>
      <c r="H13" s="318"/>
      <c r="I13" s="318"/>
      <c r="J13" s="318"/>
      <c r="K13" s="319"/>
      <c r="L13" s="24" t="s">
        <v>7</v>
      </c>
      <c r="M13" s="25" t="s">
        <v>8</v>
      </c>
      <c r="O13" s="232"/>
      <c r="P13" s="232"/>
      <c r="Q13" s="93"/>
      <c r="R13" s="235"/>
      <c r="S13" s="86"/>
      <c r="T13" s="86"/>
    </row>
    <row r="14" spans="1:20" s="7" customFormat="1" ht="12" customHeight="1">
      <c r="A14" s="49"/>
      <c r="B14" s="30"/>
      <c r="C14" s="30"/>
      <c r="D14" s="31"/>
      <c r="E14" s="313" t="s">
        <v>9</v>
      </c>
      <c r="F14" s="148" t="s">
        <v>10</v>
      </c>
      <c r="G14" s="311"/>
      <c r="H14" s="311"/>
      <c r="I14" s="311"/>
      <c r="J14" s="311"/>
      <c r="K14" s="311"/>
      <c r="L14" s="148" t="s">
        <v>12</v>
      </c>
      <c r="M14" s="316" t="s">
        <v>13</v>
      </c>
      <c r="O14" s="232">
        <f>TRUNC(P14,2)</f>
        <v>0</v>
      </c>
      <c r="P14" s="232">
        <f>(I20+I21)/2</f>
        <v>0</v>
      </c>
      <c r="Q14" s="46"/>
      <c r="R14" s="235">
        <f>O14*L15</f>
        <v>0</v>
      </c>
      <c r="S14" s="104"/>
      <c r="T14" s="86"/>
    </row>
    <row r="15" spans="1:20" s="7" customFormat="1" ht="12" customHeight="1" thickBot="1">
      <c r="A15" s="283"/>
      <c r="B15" s="143" t="s">
        <v>23</v>
      </c>
      <c r="C15" s="143"/>
      <c r="D15" s="144" t="s">
        <v>24</v>
      </c>
      <c r="E15" s="314"/>
      <c r="F15" s="307"/>
      <c r="G15" s="312"/>
      <c r="H15" s="312"/>
      <c r="I15" s="312"/>
      <c r="J15" s="312"/>
      <c r="K15" s="312"/>
      <c r="L15" s="307"/>
      <c r="M15" s="317"/>
      <c r="O15" s="232"/>
      <c r="P15" s="232"/>
      <c r="Q15" s="236"/>
      <c r="R15" s="235"/>
      <c r="S15" s="86"/>
      <c r="T15" s="86"/>
    </row>
    <row r="16" spans="1:20" s="7" customFormat="1" ht="7.5" customHeight="1">
      <c r="A16" s="284"/>
      <c r="B16" s="143"/>
      <c r="C16" s="143"/>
      <c r="D16" s="144"/>
      <c r="E16" s="257" t="s">
        <v>46</v>
      </c>
      <c r="F16" s="258"/>
      <c r="G16" s="258"/>
      <c r="H16" s="258"/>
      <c r="I16" s="258"/>
      <c r="J16" s="258"/>
      <c r="K16" s="258"/>
      <c r="L16" s="258"/>
      <c r="M16" s="259"/>
      <c r="O16" s="96">
        <f>TRUNC(P16,2)</f>
        <v>0</v>
      </c>
      <c r="P16" s="96">
        <f>I23</f>
        <v>0</v>
      </c>
      <c r="Q16" s="236"/>
      <c r="R16" s="96">
        <f>L22*P16</f>
        <v>0</v>
      </c>
      <c r="S16" s="86"/>
      <c r="T16" s="86"/>
    </row>
    <row r="17" spans="1:20" s="7" customFormat="1" ht="7.5" customHeight="1">
      <c r="A17" s="284"/>
      <c r="B17" s="143" t="s">
        <v>25</v>
      </c>
      <c r="C17" s="143" t="s">
        <v>26</v>
      </c>
      <c r="D17" s="144" t="s">
        <v>27</v>
      </c>
      <c r="E17" s="260"/>
      <c r="F17" s="261"/>
      <c r="G17" s="261"/>
      <c r="H17" s="261"/>
      <c r="I17" s="261"/>
      <c r="J17" s="261"/>
      <c r="K17" s="261"/>
      <c r="L17" s="261"/>
      <c r="M17" s="262"/>
      <c r="O17" s="232"/>
      <c r="P17" s="235"/>
      <c r="Q17" s="236"/>
      <c r="R17" s="235"/>
      <c r="S17" s="86"/>
      <c r="T17" s="86"/>
    </row>
    <row r="18" spans="1:20" s="7" customFormat="1" ht="7.5" customHeight="1" thickBot="1">
      <c r="A18" s="284"/>
      <c r="B18" s="143"/>
      <c r="C18" s="143"/>
      <c r="D18" s="144"/>
      <c r="E18" s="308"/>
      <c r="F18" s="309"/>
      <c r="G18" s="309"/>
      <c r="H18" s="309"/>
      <c r="I18" s="309"/>
      <c r="J18" s="309"/>
      <c r="K18" s="309"/>
      <c r="L18" s="309"/>
      <c r="M18" s="310"/>
      <c r="O18" s="232"/>
      <c r="P18" s="235"/>
      <c r="Q18" s="236"/>
      <c r="R18" s="235"/>
      <c r="S18" s="86"/>
      <c r="T18" s="86"/>
    </row>
    <row r="19" spans="1:20" s="7" customFormat="1" ht="9" customHeight="1">
      <c r="A19" s="285"/>
      <c r="B19" s="143"/>
      <c r="C19" s="143"/>
      <c r="D19" s="144"/>
      <c r="E19" s="229">
        <v>96</v>
      </c>
      <c r="F19" s="281" t="s">
        <v>47</v>
      </c>
      <c r="G19" s="282"/>
      <c r="H19" s="294"/>
      <c r="I19" s="252"/>
      <c r="J19" s="295"/>
      <c r="K19" s="296"/>
      <c r="L19" s="268">
        <v>1</v>
      </c>
      <c r="M19" s="278"/>
      <c r="O19" s="232"/>
      <c r="P19" s="235"/>
      <c r="Q19" s="236"/>
      <c r="R19" s="235"/>
      <c r="S19" s="86"/>
      <c r="T19" s="86"/>
    </row>
    <row r="20" spans="1:20" s="7" customFormat="1" ht="9" customHeight="1">
      <c r="A20" s="263" t="s">
        <v>53</v>
      </c>
      <c r="B20" s="143" t="s">
        <v>28</v>
      </c>
      <c r="C20" s="143"/>
      <c r="D20" s="144"/>
      <c r="E20" s="234"/>
      <c r="F20" s="249"/>
      <c r="G20" s="250"/>
      <c r="H20" s="251"/>
      <c r="I20" s="253"/>
      <c r="J20" s="122"/>
      <c r="K20" s="154"/>
      <c r="L20" s="315"/>
      <c r="M20" s="265"/>
      <c r="O20" s="93"/>
      <c r="P20" s="94"/>
      <c r="Q20" s="46"/>
      <c r="R20" s="94"/>
      <c r="S20" s="86"/>
      <c r="T20" s="86"/>
    </row>
    <row r="21" spans="1:20" s="7" customFormat="1" ht="9" customHeight="1">
      <c r="A21" s="263"/>
      <c r="B21" s="143"/>
      <c r="C21" s="143"/>
      <c r="D21" s="144"/>
      <c r="E21" s="228">
        <v>97</v>
      </c>
      <c r="F21" s="281" t="s">
        <v>48</v>
      </c>
      <c r="G21" s="282"/>
      <c r="H21" s="282"/>
      <c r="I21" s="253"/>
      <c r="J21" s="122"/>
      <c r="K21" s="154"/>
      <c r="L21" s="315"/>
      <c r="M21" s="265"/>
      <c r="O21" s="232"/>
      <c r="P21" s="235"/>
      <c r="Q21" s="236"/>
      <c r="R21" s="235"/>
      <c r="S21" s="86"/>
      <c r="T21" s="86"/>
    </row>
    <row r="22" spans="1:20" s="7" customFormat="1" ht="15" customHeight="1">
      <c r="A22" s="48" t="s">
        <v>54</v>
      </c>
      <c r="B22" s="32" t="s">
        <v>29</v>
      </c>
      <c r="C22" s="143"/>
      <c r="D22" s="144"/>
      <c r="E22" s="229"/>
      <c r="F22" s="281"/>
      <c r="G22" s="282"/>
      <c r="H22" s="282"/>
      <c r="I22" s="253"/>
      <c r="J22" s="122"/>
      <c r="K22" s="154"/>
      <c r="L22" s="315"/>
      <c r="M22" s="265"/>
      <c r="O22" s="232"/>
      <c r="P22" s="235"/>
      <c r="Q22" s="236"/>
      <c r="R22" s="235"/>
      <c r="S22" s="104"/>
      <c r="T22" s="86"/>
    </row>
    <row r="23" spans="1:20" s="7" customFormat="1" ht="12" customHeight="1" thickBot="1">
      <c r="A23" s="254"/>
      <c r="B23" s="182" t="s">
        <v>30</v>
      </c>
      <c r="C23" s="183"/>
      <c r="D23" s="144" t="s">
        <v>31</v>
      </c>
      <c r="E23" s="13">
        <v>83</v>
      </c>
      <c r="F23" s="244" t="s">
        <v>49</v>
      </c>
      <c r="G23" s="245"/>
      <c r="H23" s="245"/>
      <c r="I23" s="33"/>
      <c r="J23" s="223"/>
      <c r="K23" s="224"/>
      <c r="L23" s="34"/>
      <c r="M23" s="35"/>
      <c r="O23" s="45"/>
      <c r="P23" s="45"/>
      <c r="Q23" s="46"/>
      <c r="R23" s="88"/>
      <c r="S23" s="86"/>
      <c r="T23" s="86"/>
    </row>
    <row r="24" spans="1:20" s="7" customFormat="1" ht="12" customHeight="1" thickBot="1">
      <c r="A24" s="254"/>
      <c r="B24" s="184"/>
      <c r="C24" s="185"/>
      <c r="D24" s="144"/>
      <c r="E24" s="12">
        <v>99</v>
      </c>
      <c r="F24" s="240" t="s">
        <v>37</v>
      </c>
      <c r="G24" s="241"/>
      <c r="H24" s="241"/>
      <c r="I24" s="242"/>
      <c r="J24" s="241"/>
      <c r="K24" s="241"/>
      <c r="L24" s="243"/>
      <c r="M24" s="36"/>
      <c r="O24" s="45"/>
      <c r="P24" s="45"/>
      <c r="Q24" s="46"/>
      <c r="R24" s="88"/>
      <c r="S24" s="86"/>
      <c r="T24" s="86"/>
    </row>
    <row r="25" spans="1:20" s="7" customFormat="1" ht="24" customHeight="1" thickBot="1">
      <c r="A25" s="254"/>
      <c r="B25" s="184"/>
      <c r="C25" s="185"/>
      <c r="D25" s="144"/>
      <c r="E25" s="218" t="s">
        <v>33</v>
      </c>
      <c r="F25" s="219"/>
      <c r="G25" s="219"/>
      <c r="H25" s="219"/>
      <c r="I25" s="219"/>
      <c r="J25" s="219"/>
      <c r="K25" s="219"/>
      <c r="L25" s="219"/>
      <c r="M25" s="220"/>
      <c r="O25" s="45"/>
      <c r="P25" s="45"/>
      <c r="Q25" s="46"/>
      <c r="R25" s="98"/>
      <c r="T25" s="86"/>
    </row>
    <row r="26" spans="1:20" ht="9" customHeight="1">
      <c r="A26" s="254"/>
      <c r="B26" s="184"/>
      <c r="C26" s="185"/>
      <c r="D26" s="144"/>
      <c r="E26" s="257" t="s">
        <v>50</v>
      </c>
      <c r="F26" s="258"/>
      <c r="G26" s="258"/>
      <c r="H26" s="258"/>
      <c r="I26" s="258"/>
      <c r="J26" s="258"/>
      <c r="K26" s="258"/>
      <c r="L26" s="258"/>
      <c r="M26" s="259"/>
      <c r="O26" s="45"/>
      <c r="P26" s="93"/>
      <c r="Q26" s="93"/>
      <c r="R26" s="93"/>
      <c r="S26" s="86"/>
    </row>
    <row r="27" spans="1:20" ht="9" customHeight="1">
      <c r="A27" s="254"/>
      <c r="B27" s="184"/>
      <c r="C27" s="185"/>
      <c r="D27" s="144"/>
      <c r="E27" s="260"/>
      <c r="F27" s="261"/>
      <c r="G27" s="261"/>
      <c r="H27" s="261"/>
      <c r="I27" s="261"/>
      <c r="J27" s="261"/>
      <c r="K27" s="261"/>
      <c r="L27" s="261"/>
      <c r="M27" s="262"/>
      <c r="O27" s="45"/>
      <c r="P27" s="93" t="str">
        <f>IF(A2&gt;21.99,P33,"")</f>
        <v/>
      </c>
      <c r="Q27" s="93" t="str">
        <f>IF(A2&gt;22.49,Q33,"")</f>
        <v/>
      </c>
      <c r="R27" s="93" t="str">
        <f>IF(A2&gt;22.99,R33,"")</f>
        <v/>
      </c>
      <c r="S27" s="86"/>
    </row>
    <row r="28" spans="1:20" ht="9" customHeight="1" thickBot="1">
      <c r="A28" s="254"/>
      <c r="B28" s="184"/>
      <c r="C28" s="185"/>
      <c r="D28" s="144"/>
      <c r="E28" s="260"/>
      <c r="F28" s="261"/>
      <c r="G28" s="261"/>
      <c r="H28" s="261"/>
      <c r="I28" s="261"/>
      <c r="J28" s="261"/>
      <c r="K28" s="261"/>
      <c r="L28" s="261"/>
      <c r="M28" s="262"/>
      <c r="O28" s="45"/>
      <c r="P28" s="93"/>
      <c r="Q28" s="94">
        <f>MIN(P27,Q27,R27)</f>
        <v>0</v>
      </c>
      <c r="R28" s="93"/>
      <c r="S28" s="86"/>
    </row>
    <row r="29" spans="1:20" ht="10.5" customHeight="1">
      <c r="A29" s="254"/>
      <c r="B29" s="184"/>
      <c r="C29" s="185"/>
      <c r="D29" s="144"/>
      <c r="E29" s="233">
        <v>96</v>
      </c>
      <c r="F29" s="246" t="s">
        <v>47</v>
      </c>
      <c r="G29" s="247"/>
      <c r="H29" s="248"/>
      <c r="I29" s="252"/>
      <c r="J29" s="221"/>
      <c r="K29" s="222"/>
      <c r="L29" s="266"/>
      <c r="M29" s="264"/>
      <c r="O29" s="45"/>
      <c r="P29" s="95"/>
      <c r="Q29" s="95" t="str">
        <f>ROMAN(Q28)</f>
        <v/>
      </c>
      <c r="R29" s="95"/>
      <c r="S29" s="45"/>
    </row>
    <row r="30" spans="1:20" ht="10.5" customHeight="1">
      <c r="A30" s="254"/>
      <c r="B30" s="184"/>
      <c r="C30" s="185"/>
      <c r="D30" s="144"/>
      <c r="E30" s="234"/>
      <c r="F30" s="249"/>
      <c r="G30" s="250"/>
      <c r="H30" s="251"/>
      <c r="I30" s="253"/>
      <c r="J30" s="122"/>
      <c r="K30" s="154"/>
      <c r="L30" s="267"/>
      <c r="M30" s="265"/>
      <c r="O30" s="45"/>
      <c r="P30" s="93"/>
      <c r="Q30" s="93"/>
      <c r="R30" s="93"/>
      <c r="S30" s="86"/>
    </row>
    <row r="31" spans="1:20" ht="10.5" customHeight="1">
      <c r="A31" s="254"/>
      <c r="B31" s="184"/>
      <c r="C31" s="185"/>
      <c r="D31" s="144"/>
      <c r="E31" s="228">
        <v>97</v>
      </c>
      <c r="F31" s="281" t="s">
        <v>48</v>
      </c>
      <c r="G31" s="282"/>
      <c r="H31" s="282"/>
      <c r="I31" s="253"/>
      <c r="J31" s="122"/>
      <c r="K31" s="154"/>
      <c r="L31" s="267"/>
      <c r="M31" s="265"/>
      <c r="O31" s="86"/>
      <c r="P31" s="93"/>
      <c r="Q31" s="93"/>
      <c r="R31" s="93"/>
      <c r="S31" s="86"/>
    </row>
    <row r="32" spans="1:20" ht="10.5" customHeight="1">
      <c r="A32" s="254"/>
      <c r="B32" s="184"/>
      <c r="C32" s="185"/>
      <c r="D32" s="144"/>
      <c r="E32" s="229"/>
      <c r="F32" s="281"/>
      <c r="G32" s="282"/>
      <c r="H32" s="282"/>
      <c r="I32" s="253"/>
      <c r="J32" s="122"/>
      <c r="K32" s="154"/>
      <c r="L32" s="267"/>
      <c r="M32" s="265"/>
      <c r="P32" s="93"/>
      <c r="Q32" s="93"/>
      <c r="R32" s="93"/>
      <c r="S32" s="86"/>
    </row>
    <row r="33" spans="1:19" ht="10.5" customHeight="1">
      <c r="A33" s="254"/>
      <c r="B33" s="186"/>
      <c r="C33" s="187"/>
      <c r="D33" s="144"/>
      <c r="E33" s="159">
        <v>98</v>
      </c>
      <c r="F33" s="145" t="s">
        <v>51</v>
      </c>
      <c r="G33" s="145"/>
      <c r="H33" s="146"/>
      <c r="I33" s="253"/>
      <c r="J33" s="122"/>
      <c r="K33" s="154"/>
      <c r="L33" s="267"/>
      <c r="M33" s="265"/>
      <c r="P33" s="93">
        <v>3</v>
      </c>
      <c r="Q33" s="93">
        <v>2</v>
      </c>
      <c r="R33" s="93">
        <v>1</v>
      </c>
      <c r="S33" s="86"/>
    </row>
    <row r="34" spans="1:19" ht="12.75" customHeight="1">
      <c r="A34" s="239"/>
      <c r="B34" s="195" t="s">
        <v>34</v>
      </c>
      <c r="C34" s="195" t="s">
        <v>35</v>
      </c>
      <c r="D34" s="197" t="s">
        <v>36</v>
      </c>
      <c r="E34" s="159"/>
      <c r="F34" s="145"/>
      <c r="G34" s="145"/>
      <c r="H34" s="146"/>
      <c r="I34" s="253"/>
      <c r="J34" s="122"/>
      <c r="K34" s="154"/>
      <c r="L34" s="268"/>
      <c r="M34" s="265"/>
      <c r="P34" s="93"/>
      <c r="Q34" s="93"/>
      <c r="R34" s="93"/>
      <c r="S34" s="86"/>
    </row>
    <row r="35" spans="1:19" ht="12.75" customHeight="1" thickBot="1">
      <c r="A35" s="239"/>
      <c r="B35" s="195"/>
      <c r="C35" s="195"/>
      <c r="D35" s="197"/>
      <c r="E35" s="37">
        <v>83</v>
      </c>
      <c r="F35" s="255" t="s">
        <v>49</v>
      </c>
      <c r="G35" s="255"/>
      <c r="H35" s="256"/>
      <c r="I35" s="38"/>
      <c r="J35" s="279"/>
      <c r="K35" s="280"/>
      <c r="L35" s="39"/>
      <c r="M35" s="40"/>
      <c r="P35" s="93"/>
      <c r="Q35" s="93"/>
      <c r="R35" s="93"/>
      <c r="S35" s="86"/>
    </row>
    <row r="36" spans="1:19" ht="12.75" customHeight="1" thickBot="1">
      <c r="A36" s="239"/>
      <c r="B36" s="195"/>
      <c r="C36" s="195"/>
      <c r="D36" s="197"/>
      <c r="E36" s="15">
        <v>99</v>
      </c>
      <c r="F36" s="225" t="s">
        <v>37</v>
      </c>
      <c r="G36" s="226"/>
      <c r="H36" s="226"/>
      <c r="I36" s="226"/>
      <c r="J36" s="226"/>
      <c r="K36" s="226"/>
      <c r="L36" s="226"/>
      <c r="M36" s="41"/>
      <c r="P36" s="97" t="s">
        <v>56</v>
      </c>
      <c r="Q36" s="93"/>
      <c r="R36" s="93"/>
      <c r="S36" s="86" t="str">
        <f>(IF(Q28=3,P36,""))</f>
        <v/>
      </c>
    </row>
    <row r="37" spans="1:19" ht="12.75" customHeight="1" thickBot="1">
      <c r="A37" s="239"/>
      <c r="B37" s="195"/>
      <c r="C37" s="195"/>
      <c r="D37" s="197"/>
      <c r="E37" s="218" t="s">
        <v>33</v>
      </c>
      <c r="F37" s="219"/>
      <c r="G37" s="219"/>
      <c r="H37" s="219"/>
      <c r="I37" s="219"/>
      <c r="J37" s="219"/>
      <c r="K37" s="219"/>
      <c r="L37" s="219"/>
      <c r="M37" s="220"/>
      <c r="P37" s="97" t="s">
        <v>57</v>
      </c>
      <c r="Q37" s="93"/>
      <c r="R37" s="93"/>
      <c r="S37" s="86" t="str">
        <f>(IF(Q28=2,P37,""))</f>
        <v/>
      </c>
    </row>
    <row r="38" spans="1:19" ht="12.75" customHeight="1" thickBot="1">
      <c r="A38" s="239"/>
      <c r="B38" s="195"/>
      <c r="C38" s="195"/>
      <c r="D38" s="197"/>
      <c r="E38" s="15">
        <v>99</v>
      </c>
      <c r="F38" s="225" t="s">
        <v>37</v>
      </c>
      <c r="G38" s="226"/>
      <c r="H38" s="226"/>
      <c r="I38" s="226"/>
      <c r="J38" s="226"/>
      <c r="K38" s="226"/>
      <c r="L38" s="226"/>
      <c r="M38" s="41">
        <f>M9</f>
        <v>0</v>
      </c>
      <c r="P38" s="97" t="s">
        <v>95</v>
      </c>
      <c r="Q38" s="93"/>
      <c r="R38" s="93"/>
      <c r="S38" s="86" t="str">
        <f>(IF(Q28=1,P38,""))</f>
        <v/>
      </c>
    </row>
    <row r="39" spans="1:19" ht="26.25" customHeight="1">
      <c r="A39" s="239"/>
      <c r="B39" s="195" t="s">
        <v>38</v>
      </c>
      <c r="C39" s="195"/>
      <c r="D39" s="197" t="s">
        <v>39</v>
      </c>
      <c r="E39" s="212" t="s">
        <v>96</v>
      </c>
      <c r="F39" s="213"/>
      <c r="G39" s="213"/>
      <c r="H39" s="214">
        <v>40589</v>
      </c>
      <c r="I39" s="215"/>
      <c r="J39" s="216" t="s">
        <v>97</v>
      </c>
      <c r="K39" s="230"/>
      <c r="L39" s="206"/>
      <c r="M39" s="207"/>
      <c r="N39" s="17"/>
      <c r="Q39" s="227"/>
      <c r="R39" s="227"/>
      <c r="S39" s="2" t="str">
        <f>CONCATENATE(S38,S37,S36)</f>
        <v/>
      </c>
    </row>
    <row r="40" spans="1:19" ht="10.5" customHeight="1" thickBot="1">
      <c r="A40" s="304"/>
      <c r="B40" s="196"/>
      <c r="C40" s="196"/>
      <c r="D40" s="211"/>
      <c r="E40" s="231" t="s">
        <v>40</v>
      </c>
      <c r="F40" s="208"/>
      <c r="G40" s="208"/>
      <c r="H40" s="208" t="s">
        <v>41</v>
      </c>
      <c r="I40" s="208"/>
      <c r="J40" s="208" t="s">
        <v>42</v>
      </c>
      <c r="K40" s="208"/>
      <c r="L40" s="208" t="s">
        <v>43</v>
      </c>
      <c r="M40" s="209"/>
      <c r="N40" s="17"/>
      <c r="O40" s="90"/>
      <c r="P40" s="90"/>
      <c r="Q40" s="90"/>
      <c r="R40" s="91"/>
      <c r="S40" s="2"/>
    </row>
    <row r="41" spans="1:19">
      <c r="E41" s="17"/>
      <c r="F41" s="17"/>
      <c r="G41" s="17"/>
      <c r="H41" s="17"/>
      <c r="J41" s="17"/>
      <c r="K41" s="20"/>
      <c r="L41" s="17"/>
      <c r="N41" s="17"/>
      <c r="R41" s="52"/>
    </row>
    <row r="42" spans="1:19" ht="15.75">
      <c r="E42" s="17"/>
      <c r="F42" s="17"/>
      <c r="G42" s="17"/>
      <c r="H42" s="17"/>
      <c r="J42" s="17"/>
      <c r="K42" s="20"/>
      <c r="L42" s="17"/>
      <c r="N42" s="17"/>
      <c r="R42" s="89"/>
    </row>
    <row r="43" spans="1:19">
      <c r="E43" s="17"/>
      <c r="F43" s="17"/>
      <c r="G43" s="17"/>
      <c r="H43" s="17"/>
      <c r="J43" s="17"/>
      <c r="K43" s="20"/>
      <c r="L43" s="17"/>
      <c r="N43" s="17"/>
      <c r="Q43" s="117"/>
      <c r="R43" s="117"/>
    </row>
    <row r="44" spans="1:19">
      <c r="E44" s="17"/>
      <c r="F44" s="17"/>
      <c r="G44" s="17"/>
      <c r="H44" s="17"/>
      <c r="J44" s="17"/>
      <c r="K44" s="20"/>
      <c r="L44" s="17"/>
      <c r="N44" s="17"/>
      <c r="Q44" s="227"/>
      <c r="R44" s="227"/>
    </row>
    <row r="45" spans="1:19">
      <c r="E45" s="17"/>
      <c r="F45" s="17"/>
      <c r="G45" s="17"/>
      <c r="H45" s="17"/>
      <c r="J45" s="17"/>
      <c r="K45" s="20"/>
      <c r="L45" s="17"/>
      <c r="N45" s="17"/>
      <c r="O45" s="90"/>
      <c r="P45" s="90"/>
      <c r="Q45" s="90"/>
      <c r="R45" s="91"/>
    </row>
    <row r="46" spans="1:19">
      <c r="E46" s="17"/>
      <c r="F46" s="17"/>
      <c r="G46" s="17"/>
      <c r="H46" s="17"/>
      <c r="J46" s="17"/>
      <c r="K46" s="20"/>
      <c r="L46" s="17"/>
      <c r="N46" s="17"/>
      <c r="O46" s="90"/>
      <c r="P46" s="90"/>
      <c r="Q46" s="90"/>
      <c r="R46" s="91"/>
    </row>
    <row r="47" spans="1:19">
      <c r="E47" s="17"/>
      <c r="F47" s="17"/>
      <c r="G47" s="17"/>
      <c r="H47" s="17"/>
      <c r="J47" s="17"/>
      <c r="K47" s="20"/>
      <c r="L47" s="17"/>
      <c r="N47" s="17"/>
      <c r="O47" s="90"/>
      <c r="P47" s="90"/>
      <c r="Q47" s="90"/>
      <c r="R47" s="91"/>
    </row>
    <row r="48" spans="1:19">
      <c r="E48" s="17"/>
      <c r="F48" s="17"/>
      <c r="G48" s="17"/>
      <c r="H48" s="17"/>
      <c r="J48" s="17"/>
      <c r="K48" s="20"/>
      <c r="L48" s="17"/>
      <c r="N48" s="17"/>
      <c r="O48" s="90"/>
      <c r="P48" s="90"/>
      <c r="Q48" s="90"/>
      <c r="R48" s="91"/>
    </row>
    <row r="49" spans="5:18">
      <c r="E49" s="17"/>
      <c r="F49" s="17"/>
      <c r="G49" s="17"/>
      <c r="H49" s="17"/>
      <c r="J49" s="17"/>
      <c r="K49" s="20"/>
      <c r="L49" s="17"/>
      <c r="N49" s="17"/>
      <c r="O49" s="90"/>
      <c r="P49" s="90"/>
      <c r="Q49" s="90"/>
      <c r="R49" s="91"/>
    </row>
    <row r="50" spans="5:18">
      <c r="E50" s="17"/>
      <c r="F50" s="17"/>
      <c r="G50" s="17"/>
      <c r="H50" s="17"/>
      <c r="J50" s="17"/>
      <c r="K50" s="20"/>
      <c r="L50" s="17"/>
      <c r="N50" s="17"/>
      <c r="O50" s="90"/>
      <c r="P50" s="90"/>
      <c r="Q50" s="90"/>
      <c r="R50" s="91"/>
    </row>
    <row r="51" spans="5:18">
      <c r="E51" s="17"/>
      <c r="F51" s="17"/>
      <c r="G51" s="17"/>
      <c r="H51" s="17"/>
      <c r="J51" s="17"/>
      <c r="K51" s="20"/>
      <c r="L51" s="17"/>
      <c r="N51" s="17"/>
      <c r="O51" s="90"/>
      <c r="P51" s="90"/>
      <c r="Q51" s="90"/>
      <c r="R51" s="91"/>
    </row>
    <row r="52" spans="5:18">
      <c r="E52" s="17"/>
      <c r="F52" s="17"/>
      <c r="G52" s="17"/>
      <c r="H52" s="17"/>
      <c r="J52" s="17"/>
      <c r="K52" s="20"/>
      <c r="L52" s="17"/>
      <c r="N52" s="17"/>
      <c r="O52" s="90"/>
      <c r="P52" s="90"/>
      <c r="Q52" s="90"/>
      <c r="R52" s="91"/>
    </row>
    <row r="53" spans="5:18">
      <c r="E53" s="17"/>
      <c r="F53" s="17"/>
      <c r="G53" s="17"/>
      <c r="H53" s="17"/>
      <c r="J53" s="17"/>
      <c r="K53" s="20"/>
      <c r="L53" s="17"/>
      <c r="N53" s="17"/>
      <c r="O53" s="90"/>
      <c r="P53" s="90"/>
      <c r="Q53" s="90"/>
      <c r="R53" s="91"/>
    </row>
    <row r="54" spans="5:18">
      <c r="E54" s="17"/>
      <c r="F54" s="17"/>
      <c r="G54" s="17"/>
      <c r="H54" s="17"/>
      <c r="J54" s="17"/>
      <c r="K54" s="20"/>
      <c r="L54" s="17"/>
      <c r="N54" s="17"/>
      <c r="O54" s="90"/>
      <c r="P54" s="90"/>
      <c r="Q54" s="90"/>
      <c r="R54" s="91"/>
    </row>
    <row r="55" spans="5:18" ht="25.5" customHeight="1">
      <c r="E55" s="17"/>
      <c r="F55" s="17"/>
      <c r="G55" s="17"/>
      <c r="H55" s="17"/>
      <c r="J55" s="17"/>
      <c r="K55" s="20"/>
      <c r="L55" s="17"/>
      <c r="N55" s="17"/>
      <c r="O55" s="90"/>
      <c r="P55" s="90"/>
      <c r="Q55" s="90"/>
      <c r="R55" s="91"/>
    </row>
    <row r="56" spans="5:18" ht="27" customHeight="1">
      <c r="E56" s="17"/>
      <c r="F56" s="17"/>
      <c r="G56" s="17"/>
      <c r="H56" s="17"/>
      <c r="J56" s="17"/>
      <c r="K56" s="20"/>
      <c r="L56" s="17"/>
      <c r="N56" s="17"/>
      <c r="O56" s="90"/>
      <c r="P56" s="90"/>
      <c r="Q56" s="90"/>
      <c r="R56" s="91"/>
    </row>
    <row r="57" spans="5:18">
      <c r="O57" s="90"/>
      <c r="P57" s="90"/>
      <c r="Q57" s="90"/>
      <c r="R57" s="91"/>
    </row>
    <row r="58" spans="5:18">
      <c r="O58" s="90"/>
      <c r="P58" s="90"/>
      <c r="Q58" s="90"/>
      <c r="R58" s="91"/>
    </row>
    <row r="59" spans="5:18">
      <c r="O59" s="90"/>
      <c r="P59" s="90"/>
      <c r="Q59" s="90"/>
      <c r="R59" s="91"/>
    </row>
    <row r="60" spans="5:18">
      <c r="O60" s="90"/>
      <c r="P60" s="90"/>
      <c r="Q60" s="90"/>
      <c r="R60" s="91"/>
    </row>
  </sheetData>
  <mergeCells count="124">
    <mergeCell ref="R8:R9"/>
    <mergeCell ref="P14:P15"/>
    <mergeCell ref="F9:L10"/>
    <mergeCell ref="D7:D9"/>
    <mergeCell ref="E9:E10"/>
    <mergeCell ref="R21:R22"/>
    <mergeCell ref="R10:R11"/>
    <mergeCell ref="R17:R19"/>
    <mergeCell ref="J21:K22"/>
    <mergeCell ref="B1:C1"/>
    <mergeCell ref="E1:M2"/>
    <mergeCell ref="F3:K3"/>
    <mergeCell ref="F4:K4"/>
    <mergeCell ref="D17:D22"/>
    <mergeCell ref="F13:K13"/>
    <mergeCell ref="P21:P22"/>
    <mergeCell ref="Q21:Q22"/>
    <mergeCell ref="Q8:Q9"/>
    <mergeCell ref="P17:P19"/>
    <mergeCell ref="Q17:Q19"/>
    <mergeCell ref="O14:O15"/>
    <mergeCell ref="P12:P13"/>
    <mergeCell ref="O17:O19"/>
    <mergeCell ref="D2:D4"/>
    <mergeCell ref="J40:K40"/>
    <mergeCell ref="L40:M40"/>
    <mergeCell ref="E39:G39"/>
    <mergeCell ref="A39:A40"/>
    <mergeCell ref="H39:I39"/>
    <mergeCell ref="M5:M6"/>
    <mergeCell ref="B20:B21"/>
    <mergeCell ref="L14:L15"/>
    <mergeCell ref="E16:M18"/>
    <mergeCell ref="A10:A13"/>
    <mergeCell ref="B10:B13"/>
    <mergeCell ref="A5:A6"/>
    <mergeCell ref="B5:C6"/>
    <mergeCell ref="A2:A4"/>
    <mergeCell ref="B2:B4"/>
    <mergeCell ref="C2:C4"/>
    <mergeCell ref="E5:E6"/>
    <mergeCell ref="B7:C9"/>
    <mergeCell ref="L7:L8"/>
    <mergeCell ref="F7:J8"/>
    <mergeCell ref="D5:D6"/>
    <mergeCell ref="A7:A9"/>
    <mergeCell ref="A15:A19"/>
    <mergeCell ref="M9:M10"/>
    <mergeCell ref="K7:K8"/>
    <mergeCell ref="H11:M12"/>
    <mergeCell ref="E19:E20"/>
    <mergeCell ref="E7:E8"/>
    <mergeCell ref="F19:H20"/>
    <mergeCell ref="J19:K20"/>
    <mergeCell ref="C10:C13"/>
    <mergeCell ref="D10:D13"/>
    <mergeCell ref="K5:K6"/>
    <mergeCell ref="L5:L6"/>
    <mergeCell ref="F5:J6"/>
    <mergeCell ref="M7:M8"/>
    <mergeCell ref="I19:I20"/>
    <mergeCell ref="M19:M22"/>
    <mergeCell ref="I21:I22"/>
    <mergeCell ref="F14:K15"/>
    <mergeCell ref="L19:L22"/>
    <mergeCell ref="M14:M15"/>
    <mergeCell ref="A20:A21"/>
    <mergeCell ref="B15:C16"/>
    <mergeCell ref="D15:D16"/>
    <mergeCell ref="B17:B19"/>
    <mergeCell ref="C17:C22"/>
    <mergeCell ref="M29:M34"/>
    <mergeCell ref="L29:L34"/>
    <mergeCell ref="I33:I34"/>
    <mergeCell ref="F31:H32"/>
    <mergeCell ref="I31:I32"/>
    <mergeCell ref="A23:A33"/>
    <mergeCell ref="D23:D33"/>
    <mergeCell ref="F35:H35"/>
    <mergeCell ref="E33:E34"/>
    <mergeCell ref="C34:C40"/>
    <mergeCell ref="D34:D38"/>
    <mergeCell ref="E26:M28"/>
    <mergeCell ref="F38:L38"/>
    <mergeCell ref="B39:B40"/>
    <mergeCell ref="D39:D40"/>
    <mergeCell ref="A34:A38"/>
    <mergeCell ref="B34:B38"/>
    <mergeCell ref="B23:C33"/>
    <mergeCell ref="J33:K34"/>
    <mergeCell ref="F33:H34"/>
    <mergeCell ref="E31:E32"/>
    <mergeCell ref="F24:L24"/>
    <mergeCell ref="F23:H23"/>
    <mergeCell ref="F29:H30"/>
    <mergeCell ref="I29:I30"/>
    <mergeCell ref="R14:R15"/>
    <mergeCell ref="Q15:Q16"/>
    <mergeCell ref="E11:G11"/>
    <mergeCell ref="O10:O11"/>
    <mergeCell ref="O12:O13"/>
    <mergeCell ref="P8:P9"/>
    <mergeCell ref="O8:O9"/>
    <mergeCell ref="R12:R13"/>
    <mergeCell ref="P10:P11"/>
    <mergeCell ref="E14:E15"/>
    <mergeCell ref="E21:E22"/>
    <mergeCell ref="J39:K39"/>
    <mergeCell ref="L39:M39"/>
    <mergeCell ref="E40:G40"/>
    <mergeCell ref="H40:I40"/>
    <mergeCell ref="O21:O22"/>
    <mergeCell ref="E29:E30"/>
    <mergeCell ref="J35:K35"/>
    <mergeCell ref="J31:K32"/>
    <mergeCell ref="F21:H22"/>
    <mergeCell ref="E37:M37"/>
    <mergeCell ref="J29:K30"/>
    <mergeCell ref="E25:M25"/>
    <mergeCell ref="J23:K23"/>
    <mergeCell ref="F36:L36"/>
    <mergeCell ref="Q44:R44"/>
    <mergeCell ref="Q43:R43"/>
    <mergeCell ref="Q39:R39"/>
  </mergeCells>
  <phoneticPr fontId="0" type="noConversion"/>
  <printOptions verticalCentered="1"/>
  <pageMargins left="0.19685039370078741" right="0.19685039370078741" top="0.39370078740157483" bottom="0.39370078740157483" header="0.51181102362204722" footer="0.51181102362204722"/>
  <pageSetup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sika Dybovský</vt:lpstr>
      <vt:lpstr>jezevec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Diviš Vladimír</dc:creator>
  <cp:lastModifiedBy>Zboril</cp:lastModifiedBy>
  <cp:lastPrinted>2017-05-18T07:09:41Z</cp:lastPrinted>
  <dcterms:created xsi:type="dcterms:W3CDTF">2005-02-22T20:45:49Z</dcterms:created>
  <dcterms:modified xsi:type="dcterms:W3CDTF">2020-12-21T18:11:34Z</dcterms:modified>
</cp:coreProperties>
</file>